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456" windowWidth="14220" windowHeight="5412"/>
  </bookViews>
  <sheets>
    <sheet name="Лист1" sheetId="1" r:id="rId1"/>
  </sheets>
  <definedNames>
    <definedName name="_xlnm.Print_Titles" localSheetId="0">Лист1!$5:$5</definedName>
  </definedNames>
  <calcPr calcId="145621"/>
</workbook>
</file>

<file path=xl/calcChain.xml><?xml version="1.0" encoding="utf-8"?>
<calcChain xmlns="http://schemas.openxmlformats.org/spreadsheetml/2006/main">
  <c r="F327" i="1" l="1"/>
  <c r="F328" i="1"/>
  <c r="F329" i="1"/>
  <c r="F330" i="1"/>
  <c r="E323" i="1"/>
  <c r="E322" i="1"/>
  <c r="F316" i="1"/>
  <c r="F317" i="1"/>
  <c r="F318" i="1"/>
  <c r="F319" i="1"/>
  <c r="F312" i="1"/>
  <c r="F315" i="1"/>
  <c r="F311" i="1"/>
  <c r="F303" i="1"/>
  <c r="F304" i="1"/>
  <c r="E300" i="1"/>
  <c r="E299" i="1"/>
  <c r="F293" i="1"/>
  <c r="F294" i="1"/>
  <c r="F283" i="1"/>
  <c r="F284" i="1"/>
  <c r="F285" i="1"/>
  <c r="F286" i="1"/>
  <c r="F287" i="1"/>
  <c r="F288" i="1"/>
  <c r="F289" i="1"/>
  <c r="F290" i="1"/>
  <c r="F291" i="1"/>
  <c r="F292" i="1"/>
  <c r="F272" i="1"/>
  <c r="F275" i="1"/>
  <c r="F276" i="1"/>
  <c r="F277" i="1"/>
  <c r="F278" i="1"/>
  <c r="F279" i="1"/>
  <c r="F280" i="1"/>
  <c r="F281" i="1"/>
  <c r="F282" i="1"/>
  <c r="F270" i="1"/>
  <c r="F271" i="1"/>
  <c r="F273" i="1"/>
  <c r="F274" i="1"/>
  <c r="F269" i="1"/>
  <c r="F267" i="1"/>
  <c r="F266" i="1"/>
  <c r="F265" i="1"/>
  <c r="F264" i="1"/>
  <c r="F263" i="1"/>
  <c r="F262" i="1"/>
  <c r="F250" i="1"/>
  <c r="F258" i="1"/>
  <c r="F259" i="1"/>
  <c r="F256" i="1"/>
  <c r="F257" i="1"/>
  <c r="F254" i="1"/>
  <c r="F255" i="1"/>
  <c r="F253" i="1"/>
  <c r="F252" i="1"/>
  <c r="F251" i="1" l="1"/>
  <c r="E246" i="1"/>
  <c r="E245" i="1"/>
  <c r="F242" i="1" l="1"/>
  <c r="F241" i="1"/>
  <c r="F236" i="1"/>
  <c r="F235" i="1"/>
  <c r="F216" i="1"/>
  <c r="F234" i="1"/>
  <c r="F233" i="1" l="1"/>
  <c r="E202" i="1"/>
  <c r="F214" i="1"/>
  <c r="F213" i="1"/>
  <c r="F228" i="1"/>
  <c r="F212" i="1"/>
  <c r="F210" i="1"/>
  <c r="F211" i="1"/>
  <c r="F215" i="1"/>
  <c r="F220" i="1"/>
  <c r="F221" i="1"/>
  <c r="F227" i="1"/>
  <c r="F222" i="1"/>
  <c r="F223" i="1"/>
  <c r="F224" i="1"/>
  <c r="F225" i="1"/>
  <c r="F226" i="1"/>
  <c r="F208" i="1"/>
  <c r="F207" i="1"/>
  <c r="E204" i="1"/>
  <c r="E203" i="1"/>
  <c r="F206" i="1"/>
  <c r="F205" i="1"/>
  <c r="E201" i="1"/>
  <c r="E200" i="1"/>
  <c r="F209" i="1"/>
  <c r="F161" i="1"/>
  <c r="F194" i="1"/>
  <c r="F193" i="1"/>
  <c r="F192" i="1"/>
  <c r="F191" i="1"/>
  <c r="E183" i="1"/>
  <c r="E182" i="1"/>
  <c r="F178" i="1"/>
  <c r="F174" i="1"/>
  <c r="F172" i="1"/>
  <c r="F177" i="1"/>
  <c r="F176" i="1"/>
  <c r="F170" i="1"/>
  <c r="F175" i="1"/>
  <c r="F171" i="1"/>
  <c r="F173" i="1"/>
  <c r="F169" i="1"/>
  <c r="F168" i="1"/>
  <c r="F167" i="1"/>
  <c r="E163" i="1"/>
  <c r="F166" i="1"/>
  <c r="E162" i="1"/>
  <c r="F158" i="1"/>
  <c r="F159" i="1"/>
  <c r="F160" i="1"/>
  <c r="F157" i="1" l="1"/>
  <c r="E155" i="1"/>
  <c r="E154" i="1"/>
  <c r="F153" i="1"/>
  <c r="F137" i="1" l="1"/>
  <c r="F136" i="1"/>
  <c r="F135" i="1"/>
  <c r="F134" i="1"/>
  <c r="F133" i="1"/>
  <c r="F131" i="1"/>
  <c r="F132" i="1"/>
  <c r="F130" i="1"/>
  <c r="F129" i="1"/>
  <c r="F127" i="1"/>
  <c r="F125" i="1"/>
  <c r="F124" i="1"/>
  <c r="F123" i="1"/>
  <c r="F122" i="1"/>
  <c r="F121" i="1"/>
  <c r="F116" i="1"/>
  <c r="F62" i="1"/>
  <c r="F110" i="1"/>
  <c r="F61" i="1"/>
  <c r="F115" i="1"/>
  <c r="F114" i="1"/>
  <c r="F60" i="1"/>
  <c r="F109" i="1"/>
  <c r="F84" i="1"/>
  <c r="F59" i="1"/>
  <c r="F113" i="1"/>
  <c r="F76" i="1"/>
  <c r="F108" i="1"/>
  <c r="F107" i="1"/>
  <c r="F95" i="1"/>
  <c r="E83" i="1"/>
  <c r="E65" i="1"/>
  <c r="F112" i="1"/>
  <c r="F111" i="1"/>
  <c r="F106" i="1"/>
  <c r="F105" i="1"/>
  <c r="E82" i="1"/>
  <c r="F82" i="1" s="1"/>
  <c r="F85" i="1" l="1"/>
  <c r="E81" i="1"/>
  <c r="E71" i="1"/>
  <c r="F50" i="1" l="1"/>
  <c r="F51" i="1"/>
  <c r="F52" i="1"/>
  <c r="F49" i="1"/>
  <c r="F48" i="1"/>
  <c r="F47" i="1"/>
  <c r="F45" i="1"/>
  <c r="F42" i="1"/>
  <c r="F41" i="1"/>
  <c r="F25" i="1"/>
  <c r="F24" i="1"/>
  <c r="F26" i="1"/>
  <c r="F32" i="1"/>
  <c r="F31" i="1"/>
  <c r="F30" i="1"/>
  <c r="F27" i="1"/>
  <c r="F28" i="1"/>
  <c r="F29" i="1"/>
  <c r="F23" i="1"/>
  <c r="F18" i="1"/>
  <c r="F17" i="1"/>
  <c r="F16" i="1"/>
  <c r="F15" i="1"/>
  <c r="F332" i="1" l="1"/>
  <c r="F331" i="1"/>
  <c r="F326" i="1"/>
  <c r="F325" i="1"/>
  <c r="F324" i="1"/>
  <c r="F323" i="1"/>
  <c r="F322" i="1"/>
  <c r="F321" i="1"/>
  <c r="F320" i="1" l="1"/>
  <c r="F314" i="1"/>
  <c r="F307" i="1"/>
  <c r="F308" i="1"/>
  <c r="F309" i="1"/>
  <c r="F310" i="1"/>
  <c r="F313" i="1"/>
  <c r="F306" i="1"/>
  <c r="F305" i="1"/>
  <c r="F301" i="1"/>
  <c r="F302" i="1"/>
  <c r="F300" i="1"/>
  <c r="F299" i="1"/>
  <c r="F143" i="1"/>
  <c r="F142" i="1"/>
  <c r="F298" i="1" l="1"/>
  <c r="F297" i="1"/>
  <c r="F296" i="1"/>
  <c r="F295" i="1"/>
  <c r="F268" i="1"/>
  <c r="F261" i="1"/>
  <c r="F260" i="1"/>
  <c r="F249" i="1"/>
  <c r="F243" i="1"/>
  <c r="F244" i="1"/>
  <c r="F232" i="1" l="1"/>
  <c r="F231" i="1"/>
  <c r="F202" i="1"/>
  <c r="F230" i="1"/>
  <c r="F218" i="1"/>
  <c r="F219" i="1"/>
  <c r="F217" i="1"/>
  <c r="F203" i="1"/>
  <c r="F204" i="1"/>
  <c r="F200" i="1"/>
  <c r="F201" i="1"/>
  <c r="F199" i="1"/>
  <c r="F198" i="1"/>
  <c r="F196" i="1"/>
  <c r="F190" i="1"/>
  <c r="F185" i="1"/>
  <c r="F186" i="1"/>
  <c r="F187" i="1"/>
  <c r="F188" i="1"/>
  <c r="F189" i="1"/>
  <c r="F195" i="1"/>
  <c r="F183" i="1"/>
  <c r="F182" i="1"/>
  <c r="F181" i="1"/>
  <c r="F180" i="1"/>
  <c r="F184" i="1"/>
  <c r="F154" i="1"/>
  <c r="F155" i="1"/>
  <c r="F151" i="1"/>
  <c r="F150" i="1"/>
  <c r="F147" i="1" l="1"/>
  <c r="F148" i="1"/>
  <c r="F146" i="1"/>
  <c r="F145" i="1"/>
  <c r="F144" i="1"/>
  <c r="F141" i="1"/>
  <c r="F140" i="1"/>
  <c r="F139" i="1"/>
  <c r="F138" i="1"/>
  <c r="F128" i="1"/>
  <c r="F126" i="1"/>
  <c r="F120" i="1"/>
  <c r="F119" i="1"/>
  <c r="F118" i="1" l="1"/>
  <c r="F117" i="1"/>
  <c r="F68" i="1"/>
  <c r="F104" i="1"/>
  <c r="F97" i="1"/>
  <c r="F75" i="1"/>
  <c r="F67" i="1"/>
  <c r="F103" i="1"/>
  <c r="F96" i="1"/>
  <c r="E88" i="1"/>
  <c r="F88" i="1" s="1"/>
  <c r="F89" i="1"/>
  <c r="F90" i="1"/>
  <c r="F66" i="1"/>
  <c r="F73" i="1"/>
  <c r="F74" i="1"/>
  <c r="F69" i="1"/>
  <c r="F101" i="1"/>
  <c r="F102" i="1"/>
  <c r="F100" i="1"/>
  <c r="F99" i="1"/>
  <c r="F93" i="1"/>
  <c r="F94" i="1"/>
  <c r="F98" i="1"/>
  <c r="F91" i="1"/>
  <c r="F92" i="1"/>
  <c r="F71" i="1"/>
  <c r="E72" i="1"/>
  <c r="F72" i="1" s="1"/>
  <c r="F70" i="1"/>
  <c r="E87" i="1"/>
  <c r="F87" i="1" s="1"/>
  <c r="E86" i="1"/>
  <c r="F86" i="1" s="1"/>
  <c r="F83" i="1"/>
  <c r="F81" i="1"/>
  <c r="F80" i="1"/>
  <c r="F79" i="1"/>
  <c r="F78" i="1"/>
  <c r="F65" i="1"/>
  <c r="F77" i="1"/>
  <c r="F64" i="1"/>
  <c r="F55" i="1" l="1"/>
  <c r="F54" i="1"/>
  <c r="F53" i="1"/>
  <c r="F46" i="1"/>
  <c r="F37" i="1"/>
  <c r="F43" i="1"/>
  <c r="F44" i="1"/>
  <c r="F39" i="1"/>
  <c r="F40" i="1" l="1"/>
  <c r="F36" i="1"/>
  <c r="F38" i="1"/>
  <c r="F35" i="1"/>
  <c r="F34" i="1"/>
  <c r="F33" i="1" l="1"/>
  <c r="F22" i="1"/>
  <c r="F14" i="1" l="1"/>
  <c r="F12" i="1"/>
  <c r="F13" i="1"/>
  <c r="F10" i="1"/>
  <c r="F11" i="1"/>
  <c r="F9" i="1"/>
  <c r="F8" i="1"/>
  <c r="F7" i="1"/>
  <c r="F247" i="1" l="1"/>
  <c r="F239" i="1"/>
  <c r="F179" i="1" l="1"/>
  <c r="F163" i="1"/>
  <c r="F248" i="1" l="1"/>
  <c r="F246" i="1"/>
  <c r="F238" i="1"/>
  <c r="F237" i="1"/>
  <c r="F162" i="1"/>
  <c r="F165" i="1"/>
  <c r="F164" i="1"/>
  <c r="F63" i="1"/>
  <c r="F58" i="1"/>
  <c r="F245" i="1"/>
  <c r="F240" i="1"/>
  <c r="F156" i="1"/>
  <c r="F21" i="1"/>
  <c r="F20" i="1"/>
  <c r="F229" i="1"/>
  <c r="F57" i="1"/>
  <c r="F19" i="1"/>
  <c r="F149" i="1"/>
  <c r="F197" i="1"/>
  <c r="F56" i="1"/>
  <c r="F333" i="1"/>
</calcChain>
</file>

<file path=xl/sharedStrings.xml><?xml version="1.0" encoding="utf-8"?>
<sst xmlns="http://schemas.openxmlformats.org/spreadsheetml/2006/main" count="665" uniqueCount="408">
  <si>
    <t>Наименование</t>
  </si>
  <si>
    <t>Отклонение                              (+/-)</t>
  </si>
  <si>
    <t>Причины отклонений</t>
  </si>
  <si>
    <t>КБК</t>
  </si>
  <si>
    <t>5=4-3</t>
  </si>
  <si>
    <t>Департамент здравоохранения Брянской области</t>
  </si>
  <si>
    <t>Итого</t>
  </si>
  <si>
    <t>тел. 64-42-61</t>
  </si>
  <si>
    <t>Исп. Давыдова М.В.</t>
  </si>
  <si>
    <t>(рублей)</t>
  </si>
  <si>
    <t>Департамент семьи, социальной и демографической политики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</si>
  <si>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</si>
  <si>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Перераспределение бюджетных ассигнований в связи с исполнением судебных актов, предусматривающих обращение взыскания на средства областного бюджета в пределах объема бюджетных ассигнований (ст. 217 Бюджетного кодекса РФ)</t>
  </si>
  <si>
    <t>Г.В. Петушкова</t>
  </si>
  <si>
    <t>Больницы, клиники, госпитали, медико-санитарные части</t>
  </si>
  <si>
    <t>Увеличение ассигнований в связи с поступлением средств федерального бюджета (ст.217, 232 Бюджетного кодекса РФ)</t>
  </si>
  <si>
    <t>Департамент финансов Брянской области</t>
  </si>
  <si>
    <t>814-0901-1401210420-610</t>
  </si>
  <si>
    <t>Поддержка реализации мероприятий государственных программ Брянской области</t>
  </si>
  <si>
    <t>818-0113-7000010150-870</t>
  </si>
  <si>
    <t>Уменьшение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(ст. 217 Бюджетного кодекса РФ)</t>
  </si>
  <si>
    <t>Социальная поддержка Героев Советского Союза, Героев Российской Федерации и полных кавалеров ордена Славы</t>
  </si>
  <si>
    <t>Увеличение бюджетных ассигнований в случае использования (перераспределения) иным образом зарезервированных в составе утвержденных Законом о бюджете бюджетных ассигнований - в пределах объема бюджетных ассигнований (ст. 217 Бюджетного кодекса РФ)</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</si>
  <si>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</si>
  <si>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803-0113-7000010160-850</t>
  </si>
  <si>
    <t>814-0901-1401210420-620</t>
  </si>
  <si>
    <t>Департамент строительства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</si>
  <si>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</si>
  <si>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</si>
  <si>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824-0412-4077117400-830</t>
  </si>
  <si>
    <t>Перераспределение бюджетных ассигнований на увеличение бюджетных ассигнований по отдельным разделам, подразделам, целевым статьям и видам расходов областного бюджета - в пределах общего объема бюджетных ассигнований, предусмотренных главному распорядителю бюджетных средств (ст. 11 Закона о бюджете)</t>
  </si>
  <si>
    <t>Утверждено законом о бюджете                                         на 2020 год</t>
  </si>
  <si>
    <t>Уточненная бюджетная роспись                                         на 2020 год</t>
  </si>
  <si>
    <t>Управление ветеринарии Брянской области</t>
  </si>
  <si>
    <t>805-0405-1755110100-850</t>
  </si>
  <si>
    <t>Учреждения, осуществляющие функции и полномочия по управлению в сфере дорожного хозяйства</t>
  </si>
  <si>
    <t>819-0409-1932110370-110</t>
  </si>
  <si>
    <t>819-0409-1932110370-240</t>
  </si>
  <si>
    <t>819-0409-1932110370-830</t>
  </si>
  <si>
    <t>Стимулирование программ развития жилищного строительства субъектов Российской Федерации</t>
  </si>
  <si>
    <t>819-0409-194F150210-522</t>
  </si>
  <si>
    <t>821-1003-2103352520-310</t>
  </si>
  <si>
    <t>Представление гражданам бесплатной юридической помощи</t>
  </si>
  <si>
    <t>821-1006-2103316690-320</t>
  </si>
  <si>
    <t>821-1006-2103316690-630</t>
  </si>
  <si>
    <t>821-1006-7000010160-830</t>
  </si>
  <si>
    <t>824-0412-7000010160-850</t>
  </si>
  <si>
    <t>Перераспределение бюджетных ассигнований в связи с исполнением решений налоговых и иных уполномоченных органов о взыскании налогов, сборов, пеней и штрафов, предусматривающих обращение взыскания на средства областного бюджета в соответствии с действующим законодательством в пределах объема бюджетных ассигнований (ст. 11 Закона о бюджете)</t>
  </si>
  <si>
    <t>Администрация Губернатора Брянской области и Правительства Брянской области</t>
  </si>
  <si>
    <t>803-0104-0301110100-120</t>
  </si>
  <si>
    <t>Увеличение бюджетных ассигнований в связи с изменением функций и полномочий главных распорядителей бюджетных средств, получателей бюджетных средств, а также в связи с передачей государственного имущества в пределах объема бюджетных ассигнований (ст. 217 Бюджетного кодекса РФ)</t>
  </si>
  <si>
    <t>803-0104-0301110100-240</t>
  </si>
  <si>
    <t>Резервный фонд Правительства Брянской области</t>
  </si>
  <si>
    <t>803-0113-7000010120-620</t>
  </si>
  <si>
    <t>Мероприятия, направленные на профилактику и устранение последствий распространения коронавирусной инфекции</t>
  </si>
  <si>
    <t>803-0408-0301113900-610</t>
  </si>
  <si>
    <t>803-0408-7000010120-610</t>
  </si>
  <si>
    <t>Перераспределение бюджетных ассигнований на финансовое обеспечение мероприятий, связанных с предотвращением влияния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на иные цели, определенные высшим исполнительным органом государственной власти Брянской области (п.1 ст. 4 ФЗ от 01.04.2020 № 103-ФЗ)</t>
  </si>
  <si>
    <t>Департамент природных ресурсов и экологии Брянской области</t>
  </si>
  <si>
    <t>Обеспечение деятельности по оказанию коммунальной услуги населению по обращению с твердыми коммунальными отходами</t>
  </si>
  <si>
    <t>808-0502-080G252680-810</t>
  </si>
  <si>
    <t>Увеличение ассигнований в связи с поступлением уведомления по средствам федерального бюджета (ст.217, 232 Бюджетного кодекса РФ)</t>
  </si>
  <si>
    <t>Департамент внутренней политики Брянской области</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</si>
  <si>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</si>
  <si>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811-0113-700W058530-240</t>
  </si>
  <si>
    <t>Реализация федеральной целевой программы "Увековечение памяти погибших при защите Отечества на 2019 - 2024 годы"</t>
  </si>
  <si>
    <t>811-0503-11051R299F-520</t>
  </si>
  <si>
    <t>Мероприятия по работе с семьей, детьми и молодежью</t>
  </si>
  <si>
    <t>811-0707-1103111310-240</t>
  </si>
  <si>
    <t xml:space="preserve">Перераспределение бюджетных ассигнований между разделами, подразделами, целевыми статьями и видами расходов бюджета в пределах общего объема бюджетных ассигнований, предусмотренных главному распорядителю бюджетных средств в текущем финансовом году и плановом периоде, в целях обеспечения условий предоставления субсидий из федерального бюджета бюджетам субъектов Российской Федерации на софинансирование расходных обязательств, возникающих при выполнении органами государственной власти субъектов Российской Федерации полномочий по предметам ведения субъектов Российской Федерации и предметам совместного ведения Российской Федерации и субъектов Российской Федерации (ст. 132 Бюджетного кодекса РФ) </t>
  </si>
  <si>
    <t>Печатные средства массовой информации</t>
  </si>
  <si>
    <t>811-1202-1102110320-610</t>
  </si>
  <si>
    <t>811-1202-1102110320-620</t>
  </si>
  <si>
    <t>811-1402-700W058530-510</t>
  </si>
  <si>
    <t>Увеличение ассигнований в связи с получением дотаций из других бюджетов бюджетной системы Российской Федерации (п.3 ст. 4 Федерального Закона от 01.04.2020 № 103-ФЗ)</t>
  </si>
  <si>
    <t>Департамент топливно-энергетического комплекса и жилищно-коммунального хозяйства Брянской области</t>
  </si>
  <si>
    <t>812-0505-1201110100-240</t>
  </si>
  <si>
    <t>Строительство и реконструкция (модернизация) объектов питьевого водоснабжения</t>
  </si>
  <si>
    <t>812-0505-120G552430-520</t>
  </si>
  <si>
    <t>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(ст. 11 Закона о бюджете)</t>
  </si>
  <si>
    <t>814-0901-1401213900-610</t>
  </si>
  <si>
    <t>814-0901-1401213900-620</t>
  </si>
  <si>
    <t>Перераспределение бюджетных ассигнований по основаниям, установленным Законом о бюджете - перераспределение бюджетных ассигнований в пределах, предусмотренных главным распорядителям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(выполнение работ) и субсидий на иные цели (ст. 11 Закона о бюджете)</t>
  </si>
  <si>
    <t>814-0901-1401213900-240</t>
  </si>
  <si>
    <t>814-0902-1401213900-620</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</si>
  <si>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</si>
  <si>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814-0901-1401258300-610</t>
  </si>
  <si>
    <t>814-0901-1401258300-620</t>
  </si>
  <si>
    <t>814-0902-1401258300-610</t>
  </si>
  <si>
    <t>814-0902-1401258300-620</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</si>
  <si>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</si>
  <si>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814-0901-1401258320-620</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</si>
  <si>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</si>
  <si>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814-0901-1401258330-610</t>
  </si>
  <si>
    <t>814-0901-1401258330-620</t>
  </si>
  <si>
    <t>Обеспечение жильем медицинских работников государственных учреждений здравоохранения Брянской области</t>
  </si>
  <si>
    <t>814-0901-1412913830-460</t>
  </si>
  <si>
    <t>Поликлиники, амбулатории, диагностические центры</t>
  </si>
  <si>
    <t>814-0902-1401210430-620</t>
  </si>
  <si>
    <t>814-0902-1401213900-610</t>
  </si>
  <si>
    <t>814-0902-1412913830-460</t>
  </si>
  <si>
    <t>814-0904-1401213900-620</t>
  </si>
  <si>
    <t>814-0904-1401258300-620</t>
  </si>
  <si>
    <t>814-0904-1401258330-620</t>
  </si>
  <si>
    <t>814-0904-1412913830-460</t>
  </si>
  <si>
    <t>814-0909-1401213900-610</t>
  </si>
  <si>
    <t>814-0909-1401258300-610</t>
  </si>
  <si>
    <t>814-0909-1401258330-610</t>
  </si>
  <si>
    <t>814-0909-1412913830-460</t>
  </si>
  <si>
    <t>Департамент культуры Брянской области</t>
  </si>
  <si>
    <t>Музеи и постоянные выставки</t>
  </si>
  <si>
    <t>815-0801-1502110550-610</t>
  </si>
  <si>
    <t>Организация и проведение общественно-значимых мероприятий, проводимых учреждениями культуры Брянской области</t>
  </si>
  <si>
    <t>815-0801-1502114320-610</t>
  </si>
  <si>
    <t>815-0801-1502114320-620</t>
  </si>
  <si>
    <t>Реновация государственных и муниципальных учреждений отрасли культуры</t>
  </si>
  <si>
    <t>815-0801-150A114280-460</t>
  </si>
  <si>
    <t>Уменьшение бюджетных ассигнований для увеличения бюджетных ассигнований иным образом зарезервированных в составе утвержденных Законом об областном бюджете бюджетных ассигнований (ст. 217 Бюджетного кодекса РФ)</t>
  </si>
  <si>
    <t>Департамент образования и науки Брянской области</t>
  </si>
  <si>
    <t>Профессиональные образовательные организации</t>
  </si>
  <si>
    <t>816-0704-1601310650-610</t>
  </si>
  <si>
    <t>816-0704-1601310650-620</t>
  </si>
  <si>
    <t>816-0704-160E610650-610</t>
  </si>
  <si>
    <t>816-0704-160E610650-620</t>
  </si>
  <si>
    <t>Перераспределение бюджетных ассигнований между региональными проектами (программами), в том числе с перераспределением соответствующих бюджетных ассигнований между текущим финансовым годом и плановым периодом в пределах общего объема расходов областного бюджета на соответствующий финансовый год, а также в случае увеличения (уменьшения) бюджетных ассигнований, предусмотренных на финансовое обеспечение реализации региональных проектов (программ), за счет уменьшения (увеличения) бюджетных ассигнований, не отнесенных Законом Брянской области "Об областном бюджете на очередной финансовый год и плановый период" на указанные цели  (ст. 11 Закона о бюджете)</t>
  </si>
  <si>
    <t>Департамент сельского хозяйства Брянской области</t>
  </si>
  <si>
    <t>Государственная поддержка производства масличных культур</t>
  </si>
  <si>
    <t>817-0405-171T252590-810</t>
  </si>
  <si>
    <t>Возмещение части затрат на уплату процентов по инвестиционным кредитам (займам) в агропромышленном комплексе</t>
  </si>
  <si>
    <t>817-0405-171В2R4330-810</t>
  </si>
  <si>
    <t>Обеспечение комплексного развития сельских территорий</t>
  </si>
  <si>
    <t>817-1003-071В1R5760-320</t>
  </si>
  <si>
    <t>818-0111-7000010120-870</t>
  </si>
  <si>
    <t>Уменьшение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</si>
  <si>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Увеличение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</si>
  <si>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Увеличение бюджетных ассигнований иным образом зарезервированных в составе утвержденных Законом об областном бюджете бюджетных ассигнований (ст. 217 Бюджетного кодекса РФ)</t>
  </si>
  <si>
    <t>Обслуживание государственного внутреннего долга Брянской области</t>
  </si>
  <si>
    <t>818-1301-1801115800-720</t>
  </si>
  <si>
    <t>Перераспределение бюджетных ассигнований иным образом зарезервированных в составе утвержденных Законом об областном бюджете бюджетных ассигнований (ст. 217 Бюджетного кодекса РФ)</t>
  </si>
  <si>
    <t>Бюджетные инвестиции в объекты капитальных вложений государственной собственности</t>
  </si>
  <si>
    <t>819-0310-0201211260-410</t>
  </si>
  <si>
    <t>Учреждения, осуществляющие функции и полномочия в сфере капитального строительства</t>
  </si>
  <si>
    <t>819-0412-1901110380-110</t>
  </si>
  <si>
    <t>819-0412-1901110380-240</t>
  </si>
  <si>
    <t>819-0412-7000010160-830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</si>
  <si>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</si>
  <si>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819-0701-160P252320-520</t>
  </si>
  <si>
    <t>Софинансирование объектов капитальных вложений муниципальной собственности</t>
  </si>
  <si>
    <t>819-0702-1601411270-520</t>
  </si>
  <si>
    <t>819-0801-1501211260-410</t>
  </si>
  <si>
    <t>819-0801-150А111260-410</t>
  </si>
  <si>
    <t>819-0901-1401811260-410</t>
  </si>
  <si>
    <t>819-0902-1401811260-410</t>
  </si>
  <si>
    <t>819-1102-2501411270-520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</si>
  <si>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</si>
  <si>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819-1102-251P551390-410</t>
  </si>
  <si>
    <t>Учреждения, осуществляющие функции и полномочия в сфере социальной и демографической политики</t>
  </si>
  <si>
    <t>821-1002-2102110790-850</t>
  </si>
  <si>
    <t>821-1002-7000010160-830</t>
  </si>
  <si>
    <t>821-1002-2102113900-610</t>
  </si>
  <si>
    <t>821-1002-2102113900-620</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</si>
  <si>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</si>
  <si>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821-1002-2102158340-610</t>
  </si>
  <si>
    <t>821-1002-2102158340-620</t>
  </si>
  <si>
    <t>Оплата жилищно-коммунальных услуг отдельным категориям граждан</t>
  </si>
  <si>
    <t>821-1002-2103352500-240</t>
  </si>
  <si>
    <t>821-1002-7000010120-610</t>
  </si>
  <si>
    <t>821-1003-2103352500-240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</si>
  <si>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</si>
  <si>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821-1003-210335380F-310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</si>
  <si>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</si>
  <si>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821-1003-2125116580-310</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</si>
  <si>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</si>
  <si>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821-1004-2158117000-320</t>
  </si>
  <si>
    <t>821-1004-2158117000-540</t>
  </si>
  <si>
    <t>824-0113-4077117400-240</t>
  </si>
  <si>
    <t>Уплата взносов на капитальный ремонт за объекты казны Брянской области</t>
  </si>
  <si>
    <t>824-0113-4077117430-240</t>
  </si>
  <si>
    <t>Проведение ремонта спортивных сооружений</t>
  </si>
  <si>
    <t>825-0703-2501417680-520</t>
  </si>
  <si>
    <t>825-1101-2501417680-520</t>
  </si>
  <si>
    <t>Уменьшение бюджетных ассигнований в связи с перераспределением на финансовое обеспечение мероприятий, связанных с предотвращением влияния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на иные цели, определенные высшим исполнительным органом государственной власти Брянской области (п.1 ст. 4 ФЗ от 01.04.2020 № 103-ФЗ)</t>
  </si>
  <si>
    <t>805-0405-7000010160-830</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</si>
  <si>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</si>
  <si>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</si>
  <si>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832-1003-3202252900-240</t>
  </si>
  <si>
    <t>832-1003-3202252900-320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</si>
  <si>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</si>
  <si>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832-1003-320225290F-320</t>
  </si>
  <si>
    <t>Управление лесами Брянской области</t>
  </si>
  <si>
    <t>Мероприятия по проведению оздоровительной кампании детей</t>
  </si>
  <si>
    <t>816-0707-1602714790-630</t>
  </si>
  <si>
    <t>816-0707-1602714790-810</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</si>
  <si>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</si>
  <si>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836-0407-3601151292-110</t>
  </si>
  <si>
    <t>836-0407-3601151292-240</t>
  </si>
  <si>
    <t>Учреждения, оказывающие услуги в сфере лесных отношений</t>
  </si>
  <si>
    <t>836-0407-3601311070-240</t>
  </si>
  <si>
    <t>836-0407-3601311070-850</t>
  </si>
  <si>
    <t>Департамент промышленности, транспорта и связи Брянской области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</si>
  <si>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</si>
  <si>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837-0408-3703118420-810</t>
  </si>
  <si>
    <t>Приобретение автомобильного транспорта общего пользования</t>
  </si>
  <si>
    <t>837-0408-3703318440-240</t>
  </si>
  <si>
    <t>837-0408-3723211260-410</t>
  </si>
  <si>
    <t>Субсидии юридическим лицам, оказывающим аэропортовые услуги на территории Брянской области</t>
  </si>
  <si>
    <t>837-0408-3723218430-810</t>
  </si>
  <si>
    <t>Субсидии организациям воздушного транспорта на возмещение части затрат, связанных с организацией авиарейсов в межрегиональном сообщении</t>
  </si>
  <si>
    <t>837-0408-3723218530-810</t>
  </si>
  <si>
    <t>Разработка документов транспортного планирования</t>
  </si>
  <si>
    <t>837-0412-370R218570-240</t>
  </si>
  <si>
    <t>837-0412-7000010160-830</t>
  </si>
  <si>
    <t>Департамент экономического развития Брянской области</t>
  </si>
  <si>
    <t>840-0113-4011110100-120</t>
  </si>
  <si>
    <t>Уменьшение бюджетных ассигнований в связи с изменением функций и полномочий главных распорядителей бюджетных средств, получателей бюджетных средств, а также в связи с передачей государственного имущества в пределах объема бюджетных ассигнований (ст. 217 Бюджетного кодекса РФ)</t>
  </si>
  <si>
    <t>Повышение инвестиционной привлекательности Брянской области</t>
  </si>
  <si>
    <t>840-0113-4044118620-240</t>
  </si>
  <si>
    <t>Учреждения, оказывающие услуги в сфере малого и среднего предпринимательства и внешнеэкономической деятельности</t>
  </si>
  <si>
    <t>840-0412-4055111140-620</t>
  </si>
  <si>
    <t>Департамент региональной безопасности Брянской области</t>
  </si>
  <si>
    <t>Совершенствование системы профилактики правонарушений и усиление борьбы с преступностью</t>
  </si>
  <si>
    <t>842-0113-0201112070-360</t>
  </si>
  <si>
    <t>842-0113-7000010160-830</t>
  </si>
  <si>
    <t>Учреждения, осуществляющие деятельность в сфере повышения уровня общественной безопасности, правопорядка и безопасности среды обитания</t>
  </si>
  <si>
    <t>842-0314-0212210230-240</t>
  </si>
  <si>
    <t>842-0314-7000010160-830</t>
  </si>
  <si>
    <t xml:space="preserve">Увеличение бюджетных ассигнований, соответствующих целям предоставления из федерального бюджета субсидий и иных межбюджетных трансфертов, имеющих целевое назначение, в объеме, не превышающем неиспользованные остатки указанных межбюджетных трансфертов на начало текущего финансового года, по которым главным администратором доходов федерального бюджета подтверждена потребность в направлении их на те же цели в текущем финансовом году (п. 5 ст. 242 Бюджетного кодекса РФ)                                                                                                                                                </t>
  </si>
  <si>
    <t>Управление физической культуры и спорта Брянской области</t>
  </si>
  <si>
    <t>Информация об отклонении бюджетных ассигнований, утвержденных сводной бюджетной росписью на 2020 год от назначений, утвержденных Законом Брянской области "Об областном бюджете на 2020 год и на плановый период 2021 и 2022 годов" за 9 месяцев 2020 года</t>
  </si>
  <si>
    <t>Реформирование и развитие государственной гражданской службы Брянской области и муниципальной службы в Брянской области</t>
  </si>
  <si>
    <t>803-0705-0312112000-240</t>
  </si>
  <si>
    <t>Государственная жилищная инспекция Брянской области</t>
  </si>
  <si>
    <t>804-0505-1202110100-240</t>
  </si>
  <si>
    <t>804-0505-7000010160-830</t>
  </si>
  <si>
    <t>Изучение недр и воспроизводство минерально-сырьевой базы</t>
  </si>
  <si>
    <t>808-0404-0802212820-240</t>
  </si>
  <si>
    <t>Обеспечение безопасности гидротехнических сооружений, противопаводковые мероприятия и водохозяйственная деятельность</t>
  </si>
  <si>
    <t>808-0406-0803112830-520</t>
  </si>
  <si>
    <t>Охрана окружающей среды</t>
  </si>
  <si>
    <t>808-0406-0805112800-240</t>
  </si>
  <si>
    <t>Улучшение экологического состояния гидрографической сети</t>
  </si>
  <si>
    <t>808-0406-080G850900-240</t>
  </si>
  <si>
    <t>808-0412-0801110100-850</t>
  </si>
  <si>
    <t>808-0412-7000010160-850</t>
  </si>
  <si>
    <t>808-0601-0805112800-240</t>
  </si>
  <si>
    <t>808-0605-0805112800-240</t>
  </si>
  <si>
    <t>808-0604-0805112800-240</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</si>
  <si>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</si>
  <si>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811-0707-110P452810-630</t>
  </si>
  <si>
    <t>811-1202-110P452810-620</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</si>
  <si>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</si>
  <si>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811-1403-1101213300-540</t>
  </si>
  <si>
    <t>812-0502-1214111270-520</t>
  </si>
  <si>
    <t>812-0502-1201211260-460</t>
  </si>
  <si>
    <t>812-0502-1225111270-520</t>
  </si>
  <si>
    <t>812-0505-1201110100-120</t>
  </si>
  <si>
    <t>812-0505-120G511270-520</t>
  </si>
  <si>
    <t>Уменьшение бюджетных ассигнований в случае использования (перераспределения) иным образом зарезервированных в составе утвержденных Законом о бюджете бюджетных ассигнований - в пределах объема бюджетных ассигнований (ст. 217 Бюджетного кодекса РФ)</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</si>
  <si>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</si>
  <si>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814-0901-1401258360-610</t>
  </si>
  <si>
    <t>814-0901-1401258360-620</t>
  </si>
  <si>
    <t>Оснащение оборудованием региональных сосудистых центров и первичных сосудистых отделений</t>
  </si>
  <si>
    <t>814-0901-140N251920-610</t>
  </si>
  <si>
    <t>814-0901-140N251920-620</t>
  </si>
  <si>
    <t>814-0902-1401258300-810</t>
  </si>
  <si>
    <t>814-0902-1401258360-610</t>
  </si>
  <si>
    <t>814-0902-1401258360-620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</si>
  <si>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</si>
  <si>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814-0902-1401613820-320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</si>
  <si>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</si>
  <si>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814-0902-1401654600-320</t>
  </si>
  <si>
    <t>Станции скорой и неотложной помощи</t>
  </si>
  <si>
    <t>814-0904-1401210440-620</t>
  </si>
  <si>
    <t>814-0904-1401258360-620</t>
  </si>
  <si>
    <t>Центры, станции и отделения переливания крови</t>
  </si>
  <si>
    <t>814-0906-1401310450-610</t>
  </si>
  <si>
    <t>814-0909-1401110100-240</t>
  </si>
  <si>
    <t>814-0909-1401110100-850</t>
  </si>
  <si>
    <t>Учреждения, обеспечивающие оказание услуг в сфере здравоохранения</t>
  </si>
  <si>
    <t>814-0909-1401110530-620</t>
  </si>
  <si>
    <t>814-0909-1401258360-610</t>
  </si>
  <si>
    <t>Дома ребенка</t>
  </si>
  <si>
    <t>814-0909-1401410460-610</t>
  </si>
  <si>
    <t>814-0909-7000010160-850</t>
  </si>
  <si>
    <t>Государственные архивы</t>
  </si>
  <si>
    <t>815-0801-1502210570-110</t>
  </si>
  <si>
    <t>815-0801-1502210570-240</t>
  </si>
  <si>
    <t>815-0801-7000010160-830</t>
  </si>
  <si>
    <t>815-0801-7000010160-240</t>
  </si>
  <si>
    <t>815-0804-0312112000-120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</si>
  <si>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</si>
  <si>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816-0702-1601253030-110</t>
  </si>
  <si>
    <t>816-0702-1601253030-540</t>
  </si>
  <si>
    <t>816-0702-1601253030-610</t>
  </si>
  <si>
    <t>816-0702-1601253030-620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</si>
  <si>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</si>
  <si>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816-0702-16012R3040-520</t>
  </si>
  <si>
    <t>816-0702-16012R3040-610</t>
  </si>
  <si>
    <t>816-0707-1602714790-320</t>
  </si>
  <si>
    <t>Увеличение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(ст. 217 Бюджетного кодекса РФ)</t>
  </si>
  <si>
    <t>819-0105-3001211260-410</t>
  </si>
  <si>
    <t>Перераспределение бюджетных ассигнований между текущим финансовым годом и плановым периодом, в пределах общего объема бюджетных ассигнований главному распорядителю на оказание государственных услуг на соответствующий финансовый год (ст. 217 Бюджетного кодекса РФ)</t>
  </si>
  <si>
    <t>819-0409-1932110370-850</t>
  </si>
  <si>
    <t>Развитие и совершенствование сети автомобильных дорог регионального значения общего пользования</t>
  </si>
  <si>
    <t>819-0409-1932116140-410</t>
  </si>
  <si>
    <t>Обеспечение сохранности автомобильных дорог регионального значения и условий безопасности движения по ним</t>
  </si>
  <si>
    <t>819-0409-1932116150-240</t>
  </si>
  <si>
    <t>Обеспечение сохранности автомобильных дорог местного значения и условий безопасности движения по ним</t>
  </si>
  <si>
    <t>819-0409-1932116170-520</t>
  </si>
  <si>
    <t>Финансовое обеспечение дорожной деятельности в рамках реализации национального проекта "Безопасные и качественные автомобильные дороги"</t>
  </si>
  <si>
    <t>819-0409-193R153930-540</t>
  </si>
  <si>
    <t>Финансовое обеспечение дорожной деятельности за счет средств резервного фонда Правительства Российской Федерации</t>
  </si>
  <si>
    <t>819-0409-193R158560-240</t>
  </si>
  <si>
    <t>819-0409-193R158560-540</t>
  </si>
  <si>
    <t>819-0409-194F150210-520</t>
  </si>
  <si>
    <t>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t>
  </si>
  <si>
    <t>819-0409-194F15021F-520</t>
  </si>
  <si>
    <t>819-0502-1961511260-410</t>
  </si>
  <si>
    <t>819-1102-251P511260-410</t>
  </si>
  <si>
    <t>Оказание государственной поддержки социально ориентированным некоммерческим организациям</t>
  </si>
  <si>
    <t>821-1002-2102111370-630</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</si>
  <si>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</si>
  <si>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821-1002-2102158370-610</t>
  </si>
  <si>
    <t>821-1002-2102158370-620</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</si>
  <si>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</si>
  <si>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821-1003-2103216550-310</t>
  </si>
  <si>
    <t>Субсидии гражданам на оплату жилого помещения и коммунальных услуг</t>
  </si>
  <si>
    <t>821-1003-2103316540-320</t>
  </si>
  <si>
    <t>821-1003-2103352500-320</t>
  </si>
  <si>
    <t>Уменьшение ассигнований в связи с поступлением уведомления по средствам федерального бюджета (ст.217, 232 Бюджетного кодекса РФ)</t>
  </si>
  <si>
    <t>821-1003-210335380F-240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</si>
  <si>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</si>
  <si>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821-1003-2125116780-310</t>
  </si>
  <si>
    <t>Единовременная выплата отдельным категориям граждан в связи с 75-й годовщиной Победы в Великой Отечественной войне 1941 - 1945 годов</t>
  </si>
  <si>
    <t>821-1003-2125117030-310</t>
  </si>
  <si>
    <t>Компенсация отдельным категориям граждан оплаты взноса на капитальный ремонт общего имущества в многоквартирном доме</t>
  </si>
  <si>
    <t>821-1003-21251R4620-320</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</si>
  <si>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</si>
  <si>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821-1004-21032R302F-310</t>
  </si>
  <si>
    <t>821-1006-0312112000-120</t>
  </si>
  <si>
    <t>Увеличение бюджетных ассигнований в случае перераспределения бюджетных ассигнований, предоставляемых на конкурсной основе (ст.217 Бюджетного кодекса РФ)</t>
  </si>
  <si>
    <t>Расходы, связанные с исполнением публичных нормативных обязательств и предоставлением социальных и иных выплат</t>
  </si>
  <si>
    <t>821-1006-2103311360-240</t>
  </si>
  <si>
    <t>Отдельные мероприятия по развитию и реализации социальной и демографической политики</t>
  </si>
  <si>
    <t>821-1006-2103316960-320</t>
  </si>
  <si>
    <t>821-1006-7000010160-320</t>
  </si>
  <si>
    <t>824-0113-4077110100-240</t>
  </si>
  <si>
    <t>824-0412-7000010160-830</t>
  </si>
  <si>
    <t>825-0113-0201111310-610</t>
  </si>
  <si>
    <t>825-0113-0201111310-620</t>
  </si>
  <si>
    <t>Создание доступной среды для граждан - инвалидов</t>
  </si>
  <si>
    <t>825-1006-2201216980-610</t>
  </si>
  <si>
    <t>825-1006-2201216980-620</t>
  </si>
  <si>
    <t>Мероприятия по вовлечению населения в занятия физической культурой и массовым спортом, участие в соревнованиях различного уровня</t>
  </si>
  <si>
    <t>825-1102-2501217610-610</t>
  </si>
  <si>
    <t>825-1102-2501217610-620</t>
  </si>
  <si>
    <t>825-1103-2501217610-610</t>
  </si>
  <si>
    <t>825-1103-2501217610-620</t>
  </si>
  <si>
    <t>Спортивно-оздоровительные комплексы и центры</t>
  </si>
  <si>
    <t>825-1103-2512110980-610</t>
  </si>
  <si>
    <t>825-1103-2512110980-620</t>
  </si>
  <si>
    <t>Избирательная комиссия Брянской области</t>
  </si>
  <si>
    <t>Организация и проведение выборов и референдумов</t>
  </si>
  <si>
    <t>828-0107-7000010110-880</t>
  </si>
  <si>
    <t>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</si>
  <si>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828-0107-700W058570-880</t>
  </si>
  <si>
    <t>Управление мировой юстиции Брянской области</t>
  </si>
  <si>
    <t>830-0105-3001110100-120</t>
  </si>
  <si>
    <t>830-0105-7000010160-830</t>
  </si>
  <si>
    <t>Центры занятости населения</t>
  </si>
  <si>
    <t>832-0401-3202111030-240</t>
  </si>
  <si>
    <t>Реализация дополнительных мероприятий в сфере занятости населения</t>
  </si>
  <si>
    <t>832-0401-32021R4780-810</t>
  </si>
  <si>
    <t>832-0401-3202252900-110</t>
  </si>
  <si>
    <t>832-0401-320225290F-110</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</si>
  <si>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</si>
  <si>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832-0401-32023R8520-810</t>
  </si>
  <si>
    <t>832-0401-32023R8520-630</t>
  </si>
  <si>
    <t>Организация профессионального обучения и дополнительного профессионального образования граждан в возрасте 50-ти лет и старше</t>
  </si>
  <si>
    <t>832-0401-324P352940-240</t>
  </si>
  <si>
    <t>832-0401-324P352940-320</t>
  </si>
  <si>
    <t>832-0401-324P352940-340</t>
  </si>
  <si>
    <t>832-0401-324P352940-620</t>
  </si>
  <si>
    <t>832-0401-324P352940-810</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</si>
  <si>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</si>
  <si>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832-0401-326P254610-240</t>
  </si>
  <si>
    <t>832-0401-326P254610-340</t>
  </si>
  <si>
    <t>832-0401-326P254610-810</t>
  </si>
  <si>
    <t>832-1001-3202252900-570</t>
  </si>
  <si>
    <t>832-1001-320225290F-570</t>
  </si>
  <si>
    <t>832-1003-3202252900-340</t>
  </si>
  <si>
    <t>832-1003-320225290F-240</t>
  </si>
  <si>
    <t>832-1003-320225290F-340</t>
  </si>
  <si>
    <t>Увеличение площади лесовосстановления</t>
  </si>
  <si>
    <t>836-0407-360GА54290-240</t>
  </si>
  <si>
    <t>836-0407-360GА54290-610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</si>
  <si>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</si>
  <si>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837-0408-3703118540-240</t>
  </si>
  <si>
    <t>Учреждения, осуществляющие оказание услуг (выполнение работ) в сфере геоинформационных технологий</t>
  </si>
  <si>
    <t>837-0412-3703110870-620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</si>
  <si>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</si>
  <si>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842-0309-0201212040-110</t>
  </si>
  <si>
    <t>842-0309-0201212040-240</t>
  </si>
  <si>
    <t>842-0310-0201212040-110</t>
  </si>
  <si>
    <t>842-0310-0201212040-240</t>
  </si>
  <si>
    <t xml:space="preserve">Врио заместителя Губернатора Брянской области </t>
  </si>
  <si>
    <t>Уменьшение бюджетных ассигнований в случае перераспределения бюджетных ассигнований, предоставляемых на конкурсной основе (ст.217 Бюджетного кодекса РФ)</t>
  </si>
  <si>
    <t>Перераспределение бюджетных ассигнований в случае изменения типа государственных учреждений и организационно-правовой формы государственных унитарных предприятий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</si>
</sst>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Cyr"/>
      <charset val="204"/>
    </font>
    <font>
      <sz val="8"/>
      <name val="Arial Cyr"/>
      <charset val="204"/>
    </font>
    <font>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3"/>
      <name val="Times New Roman"/>
      <family val="1"/>
      <charset val="204"/>
    </font>
    <font>
      <sz val="15"/>
      <name val="Times New Roman"/>
      <family val="1"/>
      <charset val="204"/>
    </font>
    <font>
      <b/>
      <sz val="10"/>
      <color rgb="FF000000"/>
      <name val="Arial Cyr"/>
      <family val="2"/>
    </font>
    <font>
      <b/>
      <sz val="10"/>
      <color rgb="FF000000"/>
      <name val="Arial Cyr"/>
    </font>
    <font>
      <b/>
      <sz val="11"/>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8" fillId="0" borderId="7">
      <alignment vertical="top" wrapText="1"/>
    </xf>
    <xf numFmtId="0" fontId="9" fillId="0" borderId="7">
      <alignment vertical="top" wrapText="1"/>
    </xf>
    <xf numFmtId="0" fontId="9" fillId="0" borderId="7">
      <alignment vertical="top" wrapText="1"/>
    </xf>
    <xf numFmtId="4" fontId="9" fillId="2" borderId="7">
      <alignment horizontal="right" vertical="top" shrinkToFit="1"/>
    </xf>
  </cellStyleXfs>
  <cellXfs count="119">
    <xf numFmtId="0" fontId="0" fillId="0" borderId="0" xfId="0"/>
    <xf numFmtId="0" fontId="0" fillId="0" borderId="0" xfId="0" applyAlignment="1">
      <alignment vertical="center"/>
    </xf>
    <xf numFmtId="164" fontId="0" fillId="0" borderId="0" xfId="0" applyNumberFormat="1" applyAlignment="1">
      <alignment horizontal="center"/>
    </xf>
    <xf numFmtId="0" fontId="2" fillId="0" borderId="0" xfId="0" applyFont="1" applyAlignment="1">
      <alignment vertical="center"/>
    </xf>
    <xf numFmtId="0" fontId="2" fillId="0" borderId="0" xfId="0" applyFont="1"/>
    <xf numFmtId="164" fontId="2" fillId="0" borderId="0" xfId="0" applyNumberFormat="1" applyFont="1" applyAlignment="1">
      <alignment horizontal="center"/>
    </xf>
    <xf numFmtId="49" fontId="2" fillId="0" borderId="0" xfId="0" applyNumberFormat="1" applyFont="1" applyBorder="1" applyAlignment="1">
      <alignment horizontal="center" vertical="center" shrinkToFit="1"/>
    </xf>
    <xf numFmtId="164" fontId="3" fillId="0" borderId="0" xfId="0" applyNumberFormat="1" applyFont="1" applyAlignment="1">
      <alignment horizont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center" vertical="center"/>
    </xf>
    <xf numFmtId="4" fontId="5" fillId="0" borderId="2" xfId="0" applyNumberFormat="1" applyFont="1" applyFill="1" applyBorder="1" applyAlignment="1">
      <alignment horizontal="center" vertical="center"/>
    </xf>
    <xf numFmtId="49" fontId="4" fillId="0" borderId="1" xfId="0" applyNumberFormat="1" applyFont="1" applyBorder="1" applyAlignment="1">
      <alignment horizontal="center" vertical="center" shrinkToFit="1"/>
    </xf>
    <xf numFmtId="4" fontId="4" fillId="0" borderId="1" xfId="0" applyNumberFormat="1" applyFont="1" applyBorder="1" applyAlignment="1">
      <alignment horizontal="center" vertical="center"/>
    </xf>
    <xf numFmtId="4" fontId="4" fillId="0" borderId="1" xfId="0" applyNumberFormat="1" applyFont="1" applyFill="1" applyBorder="1" applyAlignment="1">
      <alignment horizontal="center" vertical="center"/>
    </xf>
    <xf numFmtId="49" fontId="4" fillId="0" borderId="2" xfId="0" applyNumberFormat="1" applyFont="1" applyBorder="1" applyAlignment="1">
      <alignment horizontal="center" vertical="center" shrinkToFit="1"/>
    </xf>
    <xf numFmtId="0" fontId="4" fillId="0" borderId="2" xfId="0" applyFont="1" applyBorder="1" applyAlignment="1">
      <alignment vertical="center" wrapText="1"/>
    </xf>
    <xf numFmtId="0" fontId="4" fillId="0" borderId="2" xfId="0" applyFont="1" applyBorder="1" applyAlignment="1">
      <alignment horizontal="left" vertical="center" wrapText="1"/>
    </xf>
    <xf numFmtId="49" fontId="4" fillId="0" borderId="3" xfId="0" applyNumberFormat="1" applyFont="1" applyBorder="1" applyAlignment="1">
      <alignment horizontal="center" vertical="center" shrinkToFit="1"/>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vertical="center" wrapText="1"/>
    </xf>
    <xf numFmtId="0" fontId="2" fillId="0" borderId="0" xfId="0" applyFont="1" applyAlignment="1">
      <alignment horizontal="right" vertical="center"/>
    </xf>
    <xf numFmtId="0" fontId="0" fillId="0" borderId="0" xfId="0" applyAlignment="1">
      <alignment horizontal="center"/>
    </xf>
    <xf numFmtId="0" fontId="2" fillId="0" borderId="0" xfId="0" applyFont="1" applyAlignment="1">
      <alignment horizont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3" xfId="0" applyFont="1" applyBorder="1" applyAlignment="1">
      <alignment vertical="center" wrapText="1"/>
    </xf>
    <xf numFmtId="4" fontId="4" fillId="0" borderId="2" xfId="0" applyNumberFormat="1" applyFont="1" applyBorder="1" applyAlignment="1">
      <alignment horizontal="center" vertical="center"/>
    </xf>
    <xf numFmtId="4" fontId="4" fillId="0" borderId="2" xfId="0" applyNumberFormat="1" applyFont="1" applyFill="1" applyBorder="1" applyAlignment="1">
      <alignment horizontal="center" vertical="center"/>
    </xf>
    <xf numFmtId="0" fontId="10" fillId="0" borderId="2" xfId="0" applyFont="1" applyFill="1" applyBorder="1" applyAlignment="1">
      <alignment vertical="center" wrapText="1"/>
    </xf>
    <xf numFmtId="49" fontId="4" fillId="0" borderId="4" xfId="0" applyNumberFormat="1" applyFont="1" applyBorder="1" applyAlignment="1">
      <alignment horizontal="center" vertical="center"/>
    </xf>
    <xf numFmtId="4" fontId="4" fillId="0" borderId="4" xfId="0" applyNumberFormat="1" applyFont="1" applyBorder="1" applyAlignment="1">
      <alignment horizontal="center" vertical="center"/>
    </xf>
    <xf numFmtId="4" fontId="4" fillId="0" borderId="4" xfId="0" applyNumberFormat="1" applyFont="1" applyFill="1" applyBorder="1" applyAlignment="1">
      <alignment horizontal="center" vertical="center"/>
    </xf>
    <xf numFmtId="0" fontId="7" fillId="0" borderId="0" xfId="0" applyFont="1" applyAlignment="1"/>
    <xf numFmtId="0" fontId="7" fillId="0" borderId="0" xfId="0" applyFont="1" applyAlignment="1">
      <alignment horizontal="center"/>
    </xf>
    <xf numFmtId="0" fontId="11" fillId="0" borderId="3" xfId="2" applyNumberFormat="1" applyFont="1" applyBorder="1" applyAlignment="1" applyProtection="1">
      <alignment vertical="center" wrapText="1"/>
    </xf>
    <xf numFmtId="0" fontId="11" fillId="0" borderId="1" xfId="1" applyNumberFormat="1" applyFont="1" applyBorder="1" applyAlignment="1" applyProtection="1">
      <alignment horizontal="left" vertical="center" wrapText="1"/>
      <protection locked="0"/>
    </xf>
    <xf numFmtId="0" fontId="2" fillId="0" borderId="0" xfId="0" applyFont="1" applyAlignment="1"/>
    <xf numFmtId="0" fontId="5" fillId="0" borderId="2" xfId="0" applyFont="1" applyBorder="1" applyAlignment="1">
      <alignment horizontal="center" vertical="center" shrinkToFit="1"/>
    </xf>
    <xf numFmtId="0" fontId="10" fillId="0" borderId="2" xfId="2" applyNumberFormat="1" applyFont="1" applyBorder="1" applyAlignment="1" applyProtection="1">
      <alignment vertical="center" wrapText="1"/>
    </xf>
    <xf numFmtId="49" fontId="5"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5" fillId="0" borderId="2" xfId="0" applyNumberFormat="1" applyFont="1" applyBorder="1" applyAlignment="1">
      <alignment horizontal="center" vertical="center" shrinkToFit="1"/>
    </xf>
    <xf numFmtId="0" fontId="11" fillId="0" borderId="3" xfId="1" applyNumberFormat="1" applyFont="1" applyBorder="1" applyAlignment="1" applyProtection="1">
      <alignment vertical="center" wrapText="1"/>
      <protection locked="0"/>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11" fillId="0" borderId="1" xfId="2" applyNumberFormat="1" applyFont="1" applyBorder="1" applyAlignment="1" applyProtection="1">
      <alignment vertical="center" wrapText="1"/>
    </xf>
    <xf numFmtId="0" fontId="11" fillId="0" borderId="2" xfId="1" applyNumberFormat="1"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4" fontId="5" fillId="0" borderId="1" xfId="0" applyNumberFormat="1" applyFont="1" applyBorder="1" applyAlignment="1">
      <alignment horizontal="center" vertical="center"/>
    </xf>
    <xf numFmtId="0" fontId="11" fillId="0" borderId="1" xfId="1" applyNumberFormat="1" applyFont="1" applyBorder="1" applyAlignment="1" applyProtection="1">
      <alignment vertical="center" wrapText="1"/>
      <protection locked="0"/>
    </xf>
    <xf numFmtId="0" fontId="10" fillId="0" borderId="2" xfId="1" applyNumberFormat="1" applyFont="1" applyBorder="1" applyAlignment="1" applyProtection="1">
      <alignment vertical="center" wrapText="1"/>
      <protection locked="0"/>
    </xf>
    <xf numFmtId="0" fontId="4" fillId="0" borderId="4"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Border="1" applyAlignment="1">
      <alignment horizontal="left" vertical="center" wrapText="1"/>
    </xf>
    <xf numFmtId="0" fontId="11" fillId="0" borderId="2" xfId="2" applyNumberFormat="1" applyFont="1" applyBorder="1" applyAlignment="1" applyProtection="1">
      <alignmen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11" fillId="0" borderId="1" xfId="1" applyNumberFormat="1" applyFont="1" applyBorder="1" applyAlignment="1" applyProtection="1">
      <alignment horizontal="left" vertical="center" wrapText="1"/>
      <protection locked="0"/>
    </xf>
    <xf numFmtId="0" fontId="11" fillId="0" borderId="3" xfId="1" applyNumberFormat="1" applyFont="1" applyBorder="1" applyAlignment="1" applyProtection="1">
      <alignment horizontal="left" vertical="center" wrapText="1"/>
      <protection locked="0"/>
    </xf>
    <xf numFmtId="0" fontId="4" fillId="0" borderId="2" xfId="0" applyFont="1" applyBorder="1"/>
    <xf numFmtId="0" fontId="4" fillId="0" borderId="2" xfId="0" applyFont="1" applyBorder="1" applyAlignment="1">
      <alignment vertical="center"/>
    </xf>
    <xf numFmtId="0" fontId="4" fillId="0" borderId="1" xfId="0" applyFont="1" applyBorder="1" applyAlignment="1">
      <alignment horizontal="left" vertical="center" wrapText="1"/>
    </xf>
    <xf numFmtId="0" fontId="10" fillId="0" borderId="2" xfId="1" applyNumberFormat="1" applyFont="1" applyBorder="1" applyAlignment="1" applyProtection="1">
      <alignment horizontal="left" vertical="center" wrapText="1"/>
      <protection locked="0"/>
    </xf>
    <xf numFmtId="0" fontId="5" fillId="0" borderId="2" xfId="0" applyFont="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Border="1" applyAlignment="1">
      <alignment horizontal="left" vertical="center" wrapText="1"/>
    </xf>
    <xf numFmtId="0" fontId="11" fillId="0" borderId="1" xfId="1" applyNumberFormat="1" applyFont="1" applyBorder="1" applyAlignment="1" applyProtection="1">
      <alignment horizontal="left" vertical="center" wrapText="1"/>
      <protection locked="0"/>
    </xf>
    <xf numFmtId="0" fontId="11" fillId="0" borderId="1" xfId="2" applyNumberFormat="1" applyFont="1" applyBorder="1" applyAlignment="1" applyProtection="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0" fontId="11" fillId="0" borderId="6" xfId="1" applyNumberFormat="1" applyFont="1" applyBorder="1" applyAlignment="1" applyProtection="1">
      <alignment horizontal="left" vertical="center" wrapText="1"/>
      <protection locked="0"/>
    </xf>
    <xf numFmtId="0" fontId="11" fillId="0" borderId="2" xfId="1" applyNumberFormat="1" applyFont="1" applyBorder="1" applyAlignment="1" applyProtection="1">
      <alignment horizontal="left" vertical="center" wrapText="1"/>
      <protection locked="0"/>
    </xf>
    <xf numFmtId="0" fontId="11" fillId="0" borderId="1" xfId="2" applyNumberFormat="1" applyFont="1" applyBorder="1" applyAlignment="1" applyProtection="1">
      <alignment horizontal="left" vertical="center" wrapText="1"/>
    </xf>
    <xf numFmtId="0" fontId="11" fillId="0" borderId="1" xfId="1" applyNumberFormat="1" applyFont="1" applyBorder="1" applyAlignment="1" applyProtection="1">
      <alignment horizontal="left" vertical="center" wrapText="1"/>
      <protection locked="0"/>
    </xf>
    <xf numFmtId="0" fontId="6" fillId="0" borderId="0" xfId="0" applyFont="1" applyAlignment="1">
      <alignment horizontal="center" vertical="center" wrapText="1"/>
    </xf>
    <xf numFmtId="0" fontId="11" fillId="0" borderId="4" xfId="2" applyNumberFormat="1" applyFont="1" applyBorder="1" applyAlignment="1" applyProtection="1">
      <alignment horizontal="left" vertical="center" wrapText="1"/>
    </xf>
    <xf numFmtId="0" fontId="11" fillId="0" borderId="2" xfId="2" applyNumberFormat="1" applyFont="1" applyBorder="1" applyAlignment="1" applyProtection="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5" xfId="2" applyNumberFormat="1" applyFont="1" applyBorder="1" applyAlignment="1" applyProtection="1">
      <alignment horizontal="left" vertical="center" wrapText="1"/>
    </xf>
    <xf numFmtId="0" fontId="4" fillId="0" borderId="1" xfId="0" applyFont="1" applyFill="1" applyBorder="1" applyAlignment="1">
      <alignment horizontal="center" vertical="center" shrinkToFit="1"/>
    </xf>
    <xf numFmtId="49" fontId="4" fillId="0" borderId="1" xfId="0" applyNumberFormat="1" applyFont="1" applyFill="1" applyBorder="1" applyAlignment="1">
      <alignment horizontal="center" vertical="center"/>
    </xf>
    <xf numFmtId="0" fontId="4" fillId="0" borderId="3" xfId="0" applyFont="1" applyFill="1" applyBorder="1" applyAlignment="1">
      <alignment horizontal="center" vertical="center" shrinkToFit="1"/>
    </xf>
    <xf numFmtId="49" fontId="4" fillId="0" borderId="3"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wrapText="1"/>
    </xf>
    <xf numFmtId="0" fontId="11" fillId="0" borderId="3" xfId="2" applyNumberFormat="1" applyFont="1" applyBorder="1" applyAlignment="1" applyProtection="1">
      <alignment horizontal="left" vertical="center" wrapText="1"/>
    </xf>
    <xf numFmtId="0" fontId="10" fillId="0" borderId="2" xfId="2" applyNumberFormat="1" applyFont="1" applyBorder="1" applyAlignment="1" applyProtection="1">
      <alignment horizontal="left" vertical="center" wrapText="1"/>
    </xf>
    <xf numFmtId="0" fontId="11" fillId="0" borderId="3" xfId="2" applyNumberFormat="1" applyFont="1" applyBorder="1" applyAlignment="1" applyProtection="1">
      <alignment horizontal="left" vertical="center" wrapText="1"/>
    </xf>
    <xf numFmtId="0" fontId="11" fillId="0" borderId="6" xfId="2" applyNumberFormat="1" applyFont="1" applyBorder="1" applyAlignment="1" applyProtection="1">
      <alignment horizontal="left" vertical="center" wrapText="1"/>
    </xf>
  </cellXfs>
  <cellStyles count="5">
    <cellStyle name="xl40" xfId="1"/>
    <cellStyle name="xl60" xfId="2"/>
    <cellStyle name="xl61" xfId="3"/>
    <cellStyle name="xl64" xf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339"/>
  <sheetViews>
    <sheetView tabSelected="1" view="pageBreakPreview" topLeftCell="A239" zoomScaleNormal="85" zoomScaleSheetLayoutView="100" workbookViewId="0">
      <selection activeCell="B242" sqref="B242"/>
    </sheetView>
  </sheetViews>
  <sheetFormatPr defaultRowHeight="13.2" x14ac:dyDescent="0.25"/>
  <cols>
    <col min="1" max="1" width="41.5546875" style="1" customWidth="1"/>
    <col min="2" max="2" width="24.6640625" style="27" customWidth="1"/>
    <col min="3" max="3" width="5" hidden="1" customWidth="1"/>
    <col min="4" max="5" width="17.88671875" style="2" customWidth="1"/>
    <col min="6" max="6" width="16" style="2" customWidth="1"/>
    <col min="7" max="7" width="55.109375" customWidth="1"/>
  </cols>
  <sheetData>
    <row r="1" spans="1:7" ht="5.25" customHeight="1" x14ac:dyDescent="0.25"/>
    <row r="2" spans="1:7" ht="39" customHeight="1" x14ac:dyDescent="0.25">
      <c r="A2" s="101" t="s">
        <v>228</v>
      </c>
      <c r="B2" s="101"/>
      <c r="C2" s="101"/>
      <c r="D2" s="101"/>
      <c r="E2" s="101"/>
      <c r="F2" s="101"/>
      <c r="G2" s="101"/>
    </row>
    <row r="3" spans="1:7" ht="3" customHeight="1" x14ac:dyDescent="0.25">
      <c r="A3" s="3"/>
      <c r="B3" s="28"/>
      <c r="C3" s="4"/>
      <c r="D3" s="5"/>
      <c r="E3" s="5"/>
      <c r="F3" s="5"/>
      <c r="G3" s="4"/>
    </row>
    <row r="4" spans="1:7" ht="12.75" customHeight="1" x14ac:dyDescent="0.25">
      <c r="A4" s="3"/>
      <c r="B4" s="28"/>
      <c r="C4" s="4"/>
      <c r="D4" s="5"/>
      <c r="E4" s="5"/>
      <c r="F4" s="5"/>
      <c r="G4" s="26" t="s">
        <v>9</v>
      </c>
    </row>
    <row r="5" spans="1:7" ht="48.6" customHeight="1" x14ac:dyDescent="0.25">
      <c r="A5" s="8" t="s">
        <v>0</v>
      </c>
      <c r="B5" s="8" t="s">
        <v>3</v>
      </c>
      <c r="C5" s="8"/>
      <c r="D5" s="9" t="s">
        <v>31</v>
      </c>
      <c r="E5" s="9" t="s">
        <v>32</v>
      </c>
      <c r="F5" s="9" t="s">
        <v>1</v>
      </c>
      <c r="G5" s="8" t="s">
        <v>2</v>
      </c>
    </row>
    <row r="6" spans="1:7" ht="15" customHeight="1" x14ac:dyDescent="0.25">
      <c r="A6" s="8">
        <v>1</v>
      </c>
      <c r="B6" s="8">
        <v>2</v>
      </c>
      <c r="C6" s="8"/>
      <c r="D6" s="8">
        <v>3</v>
      </c>
      <c r="E6" s="8">
        <v>4</v>
      </c>
      <c r="F6" s="9" t="s">
        <v>4</v>
      </c>
      <c r="G6" s="8">
        <v>6</v>
      </c>
    </row>
    <row r="7" spans="1:7" ht="31.2" customHeight="1" x14ac:dyDescent="0.25">
      <c r="A7" s="10" t="s">
        <v>48</v>
      </c>
      <c r="B7" s="30"/>
      <c r="C7" s="8"/>
      <c r="D7" s="62">
        <v>555133912</v>
      </c>
      <c r="E7" s="62">
        <v>562254410.20000005</v>
      </c>
      <c r="F7" s="62">
        <f>E7-D7</f>
        <v>7120498.2000000477</v>
      </c>
      <c r="G7" s="35"/>
    </row>
    <row r="8" spans="1:7" ht="78.599999999999994" customHeight="1" x14ac:dyDescent="0.25">
      <c r="A8" s="59" t="s">
        <v>11</v>
      </c>
      <c r="B8" s="29" t="s">
        <v>49</v>
      </c>
      <c r="C8" s="32"/>
      <c r="D8" s="37">
        <v>177800046</v>
      </c>
      <c r="E8" s="37">
        <v>180427157</v>
      </c>
      <c r="F8" s="37">
        <f>E8-D8</f>
        <v>2627111</v>
      </c>
      <c r="G8" s="57" t="s">
        <v>50</v>
      </c>
    </row>
    <row r="9" spans="1:7" ht="61.2" customHeight="1" x14ac:dyDescent="0.25">
      <c r="A9" s="59" t="s">
        <v>11</v>
      </c>
      <c r="B9" s="29" t="s">
        <v>51</v>
      </c>
      <c r="C9" s="32"/>
      <c r="D9" s="37">
        <v>34685800</v>
      </c>
      <c r="E9" s="37">
        <v>34648300</v>
      </c>
      <c r="F9" s="37">
        <f>E9-D9</f>
        <v>-37500</v>
      </c>
      <c r="G9" s="90" t="s">
        <v>12</v>
      </c>
    </row>
    <row r="10" spans="1:7" ht="129" customHeight="1" x14ac:dyDescent="0.25">
      <c r="A10" s="59" t="s">
        <v>23</v>
      </c>
      <c r="B10" s="29" t="s">
        <v>24</v>
      </c>
      <c r="C10" s="32"/>
      <c r="D10" s="37">
        <v>75000</v>
      </c>
      <c r="E10" s="37">
        <v>112500</v>
      </c>
      <c r="F10" s="37">
        <f t="shared" ref="F10:F18" si="0">E10-D10</f>
        <v>37500</v>
      </c>
      <c r="G10" s="92"/>
    </row>
    <row r="11" spans="1:7" ht="75" customHeight="1" x14ac:dyDescent="0.25">
      <c r="A11" s="59" t="s">
        <v>11</v>
      </c>
      <c r="B11" s="29" t="s">
        <v>51</v>
      </c>
      <c r="C11" s="32"/>
      <c r="D11" s="37">
        <v>34685800</v>
      </c>
      <c r="E11" s="37">
        <v>34225800</v>
      </c>
      <c r="F11" s="37">
        <f t="shared" si="0"/>
        <v>-460000</v>
      </c>
      <c r="G11" s="90" t="s">
        <v>57</v>
      </c>
    </row>
    <row r="12" spans="1:7" ht="50.4" customHeight="1" x14ac:dyDescent="0.25">
      <c r="A12" s="59" t="s">
        <v>54</v>
      </c>
      <c r="B12" s="29" t="s">
        <v>55</v>
      </c>
      <c r="C12" s="32"/>
      <c r="D12" s="37">
        <v>0</v>
      </c>
      <c r="E12" s="37">
        <v>460000</v>
      </c>
      <c r="F12" s="37">
        <f t="shared" si="0"/>
        <v>460000</v>
      </c>
      <c r="G12" s="92"/>
    </row>
    <row r="13" spans="1:7" ht="37.200000000000003" customHeight="1" x14ac:dyDescent="0.25">
      <c r="A13" s="100" t="s">
        <v>52</v>
      </c>
      <c r="B13" s="30" t="s">
        <v>53</v>
      </c>
      <c r="C13" s="8"/>
      <c r="D13" s="14">
        <v>0</v>
      </c>
      <c r="E13" s="14">
        <v>4492000</v>
      </c>
      <c r="F13" s="14">
        <f t="shared" si="0"/>
        <v>4492000</v>
      </c>
      <c r="G13" s="94" t="s">
        <v>134</v>
      </c>
    </row>
    <row r="14" spans="1:7" ht="37.200000000000003" customHeight="1" x14ac:dyDescent="0.25">
      <c r="A14" s="100"/>
      <c r="B14" s="30" t="s">
        <v>56</v>
      </c>
      <c r="C14" s="8"/>
      <c r="D14" s="14">
        <v>0</v>
      </c>
      <c r="E14" s="14">
        <v>192000</v>
      </c>
      <c r="F14" s="14">
        <f t="shared" si="0"/>
        <v>192000</v>
      </c>
      <c r="G14" s="94"/>
    </row>
    <row r="15" spans="1:7" ht="61.2" customHeight="1" thickBot="1" x14ac:dyDescent="0.3">
      <c r="A15" s="75" t="s">
        <v>229</v>
      </c>
      <c r="B15" s="34" t="s">
        <v>230</v>
      </c>
      <c r="C15" s="33"/>
      <c r="D15" s="20">
        <v>1200000</v>
      </c>
      <c r="E15" s="20">
        <v>1009387.2</v>
      </c>
      <c r="F15" s="20">
        <f t="shared" si="0"/>
        <v>-190612.80000000005</v>
      </c>
      <c r="G15" s="73" t="s">
        <v>406</v>
      </c>
    </row>
    <row r="16" spans="1:7" ht="32.4" customHeight="1" thickTop="1" x14ac:dyDescent="0.25">
      <c r="A16" s="79" t="s">
        <v>231</v>
      </c>
      <c r="B16" s="48"/>
      <c r="C16" s="80"/>
      <c r="D16" s="11">
        <v>18195215</v>
      </c>
      <c r="E16" s="11">
        <v>18195215</v>
      </c>
      <c r="F16" s="11">
        <f t="shared" si="0"/>
        <v>0</v>
      </c>
      <c r="G16" s="71"/>
    </row>
    <row r="17" spans="1:7" ht="61.2" customHeight="1" x14ac:dyDescent="0.25">
      <c r="A17" s="74" t="s">
        <v>11</v>
      </c>
      <c r="B17" s="30" t="s">
        <v>232</v>
      </c>
      <c r="C17" s="8"/>
      <c r="D17" s="14">
        <v>1211372</v>
      </c>
      <c r="E17" s="14">
        <v>1134543.6000000001</v>
      </c>
      <c r="F17" s="14">
        <f t="shared" si="0"/>
        <v>-76828.399999999907</v>
      </c>
      <c r="G17" s="94" t="s">
        <v>12</v>
      </c>
    </row>
    <row r="18" spans="1:7" ht="127.2" customHeight="1" thickBot="1" x14ac:dyDescent="0.3">
      <c r="A18" s="75" t="s">
        <v>23</v>
      </c>
      <c r="B18" s="34" t="s">
        <v>233</v>
      </c>
      <c r="C18" s="33"/>
      <c r="D18" s="20">
        <v>0</v>
      </c>
      <c r="E18" s="20">
        <v>76828.399999999994</v>
      </c>
      <c r="F18" s="20">
        <f t="shared" si="0"/>
        <v>76828.399999999994</v>
      </c>
      <c r="G18" s="95"/>
    </row>
    <row r="19" spans="1:7" ht="18" customHeight="1" thickTop="1" x14ac:dyDescent="0.25">
      <c r="A19" s="10" t="s">
        <v>33</v>
      </c>
      <c r="B19" s="29"/>
      <c r="C19" s="32"/>
      <c r="D19" s="11">
        <v>293111965</v>
      </c>
      <c r="E19" s="11">
        <v>293111965</v>
      </c>
      <c r="F19" s="11">
        <f t="shared" ref="F19:F55" si="1">E19-D19</f>
        <v>0</v>
      </c>
      <c r="G19" s="71"/>
    </row>
    <row r="20" spans="1:7" ht="63.6" customHeight="1" x14ac:dyDescent="0.25">
      <c r="A20" s="74" t="s">
        <v>11</v>
      </c>
      <c r="B20" s="30" t="s">
        <v>34</v>
      </c>
      <c r="C20" s="8"/>
      <c r="D20" s="14">
        <v>44500</v>
      </c>
      <c r="E20" s="14">
        <v>29500</v>
      </c>
      <c r="F20" s="14">
        <f t="shared" si="1"/>
        <v>-15000</v>
      </c>
      <c r="G20" s="94" t="s">
        <v>12</v>
      </c>
    </row>
    <row r="21" spans="1:7" ht="127.2" customHeight="1" thickBot="1" x14ac:dyDescent="0.3">
      <c r="A21" s="55" t="s">
        <v>23</v>
      </c>
      <c r="B21" s="34" t="s">
        <v>182</v>
      </c>
      <c r="C21" s="33"/>
      <c r="D21" s="20">
        <v>0</v>
      </c>
      <c r="E21" s="20">
        <v>15000</v>
      </c>
      <c r="F21" s="20">
        <f t="shared" si="1"/>
        <v>15000</v>
      </c>
      <c r="G21" s="95"/>
    </row>
    <row r="22" spans="1:7" ht="33.6" customHeight="1" thickTop="1" x14ac:dyDescent="0.25">
      <c r="A22" s="64" t="s">
        <v>58</v>
      </c>
      <c r="B22" s="29"/>
      <c r="C22" s="32"/>
      <c r="D22" s="11">
        <v>94296832</v>
      </c>
      <c r="E22" s="11">
        <v>154384932</v>
      </c>
      <c r="F22" s="11">
        <f t="shared" si="1"/>
        <v>60088100</v>
      </c>
      <c r="G22" s="56"/>
    </row>
    <row r="23" spans="1:7" ht="34.200000000000003" customHeight="1" x14ac:dyDescent="0.25">
      <c r="A23" s="63" t="s">
        <v>234</v>
      </c>
      <c r="B23" s="30" t="s">
        <v>235</v>
      </c>
      <c r="C23" s="8"/>
      <c r="D23" s="14">
        <v>200000</v>
      </c>
      <c r="E23" s="14">
        <v>180000</v>
      </c>
      <c r="F23" s="14">
        <f t="shared" si="1"/>
        <v>-20000</v>
      </c>
      <c r="G23" s="90" t="s">
        <v>30</v>
      </c>
    </row>
    <row r="24" spans="1:7" ht="16.2" customHeight="1" x14ac:dyDescent="0.25">
      <c r="A24" s="96" t="s">
        <v>238</v>
      </c>
      <c r="B24" s="30" t="s">
        <v>244</v>
      </c>
      <c r="C24" s="8"/>
      <c r="D24" s="14">
        <v>500000</v>
      </c>
      <c r="E24" s="14">
        <v>0</v>
      </c>
      <c r="F24" s="14">
        <f t="shared" si="1"/>
        <v>-500000</v>
      </c>
      <c r="G24" s="91"/>
    </row>
    <row r="25" spans="1:7" ht="16.2" customHeight="1" x14ac:dyDescent="0.25">
      <c r="A25" s="97"/>
      <c r="B25" s="30" t="s">
        <v>246</v>
      </c>
      <c r="C25" s="8"/>
      <c r="D25" s="14">
        <v>300000</v>
      </c>
      <c r="E25" s="14">
        <v>290000</v>
      </c>
      <c r="F25" s="14">
        <f t="shared" ref="F25" si="2">E25-D25</f>
        <v>-10000</v>
      </c>
      <c r="G25" s="91"/>
    </row>
    <row r="26" spans="1:7" ht="16.2" customHeight="1" x14ac:dyDescent="0.25">
      <c r="A26" s="97"/>
      <c r="B26" s="30" t="s">
        <v>245</v>
      </c>
      <c r="C26" s="8"/>
      <c r="D26" s="14">
        <v>2300025</v>
      </c>
      <c r="E26" s="14">
        <v>2295000</v>
      </c>
      <c r="F26" s="14">
        <f t="shared" si="1"/>
        <v>-5025</v>
      </c>
      <c r="G26" s="91"/>
    </row>
    <row r="27" spans="1:7" ht="16.2" customHeight="1" x14ac:dyDescent="0.25">
      <c r="A27" s="98"/>
      <c r="B27" s="30" t="s">
        <v>239</v>
      </c>
      <c r="C27" s="8"/>
      <c r="D27" s="14">
        <v>5600000</v>
      </c>
      <c r="E27" s="14">
        <v>6135025</v>
      </c>
      <c r="F27" s="14">
        <f t="shared" si="1"/>
        <v>535025</v>
      </c>
      <c r="G27" s="92"/>
    </row>
    <row r="28" spans="1:7" ht="78" customHeight="1" x14ac:dyDescent="0.25">
      <c r="A28" s="63" t="s">
        <v>236</v>
      </c>
      <c r="B28" s="30" t="s">
        <v>237</v>
      </c>
      <c r="C28" s="8"/>
      <c r="D28" s="14">
        <v>15347900</v>
      </c>
      <c r="E28" s="14">
        <v>14503765.449999999</v>
      </c>
      <c r="F28" s="14">
        <f t="shared" si="1"/>
        <v>-844134.55000000075</v>
      </c>
      <c r="G28" s="90" t="s">
        <v>57</v>
      </c>
    </row>
    <row r="29" spans="1:7" ht="39.6" customHeight="1" x14ac:dyDescent="0.25">
      <c r="A29" s="63" t="s">
        <v>238</v>
      </c>
      <c r="B29" s="30" t="s">
        <v>239</v>
      </c>
      <c r="C29" s="8"/>
      <c r="D29" s="14">
        <v>5600000</v>
      </c>
      <c r="E29" s="14">
        <v>6444134.5499999998</v>
      </c>
      <c r="F29" s="14">
        <f t="shared" si="1"/>
        <v>844134.54999999981</v>
      </c>
      <c r="G29" s="92"/>
    </row>
    <row r="30" spans="1:7" ht="45.6" customHeight="1" x14ac:dyDescent="0.25">
      <c r="A30" s="63" t="s">
        <v>240</v>
      </c>
      <c r="B30" s="30" t="s">
        <v>241</v>
      </c>
      <c r="C30" s="8"/>
      <c r="D30" s="14">
        <v>0</v>
      </c>
      <c r="E30" s="14">
        <v>5342000</v>
      </c>
      <c r="F30" s="14">
        <f t="shared" si="1"/>
        <v>5342000</v>
      </c>
      <c r="G30" s="72" t="s">
        <v>61</v>
      </c>
    </row>
    <row r="31" spans="1:7" ht="61.2" customHeight="1" x14ac:dyDescent="0.25">
      <c r="A31" s="63" t="s">
        <v>11</v>
      </c>
      <c r="B31" s="30" t="s">
        <v>242</v>
      </c>
      <c r="C31" s="8"/>
      <c r="D31" s="14">
        <v>108726</v>
      </c>
      <c r="E31" s="14">
        <v>71226</v>
      </c>
      <c r="F31" s="14">
        <f t="shared" si="1"/>
        <v>-37500</v>
      </c>
      <c r="G31" s="90" t="s">
        <v>47</v>
      </c>
    </row>
    <row r="32" spans="1:7" ht="129" customHeight="1" x14ac:dyDescent="0.25">
      <c r="A32" s="63" t="s">
        <v>23</v>
      </c>
      <c r="B32" s="30" t="s">
        <v>243</v>
      </c>
      <c r="C32" s="8"/>
      <c r="D32" s="14">
        <v>0</v>
      </c>
      <c r="E32" s="14">
        <v>37500</v>
      </c>
      <c r="F32" s="14">
        <f t="shared" si="1"/>
        <v>37500</v>
      </c>
      <c r="G32" s="92"/>
    </row>
    <row r="33" spans="1:7" ht="60.6" customHeight="1" thickBot="1" x14ac:dyDescent="0.3">
      <c r="A33" s="55" t="s">
        <v>59</v>
      </c>
      <c r="B33" s="34" t="s">
        <v>60</v>
      </c>
      <c r="C33" s="33"/>
      <c r="D33" s="20">
        <v>0</v>
      </c>
      <c r="E33" s="20">
        <v>54746100</v>
      </c>
      <c r="F33" s="20">
        <f t="shared" si="1"/>
        <v>54746100</v>
      </c>
      <c r="G33" s="36" t="s">
        <v>61</v>
      </c>
    </row>
    <row r="34" spans="1:7" ht="34.799999999999997" customHeight="1" thickTop="1" x14ac:dyDescent="0.25">
      <c r="A34" s="64" t="s">
        <v>62</v>
      </c>
      <c r="B34" s="29"/>
      <c r="C34" s="32"/>
      <c r="D34" s="11">
        <v>393774007</v>
      </c>
      <c r="E34" s="11">
        <v>798598105</v>
      </c>
      <c r="F34" s="11">
        <f t="shared" si="1"/>
        <v>404824098</v>
      </c>
      <c r="G34" s="17"/>
    </row>
    <row r="35" spans="1:7" ht="120" customHeight="1" x14ac:dyDescent="0.25">
      <c r="A35" s="63" t="s">
        <v>63</v>
      </c>
      <c r="B35" s="30" t="s">
        <v>64</v>
      </c>
      <c r="C35" s="8"/>
      <c r="D35" s="14">
        <v>0</v>
      </c>
      <c r="E35" s="14">
        <v>103989900</v>
      </c>
      <c r="F35" s="14">
        <f t="shared" si="1"/>
        <v>103989900</v>
      </c>
      <c r="G35" s="35" t="s">
        <v>74</v>
      </c>
    </row>
    <row r="36" spans="1:7" ht="61.2" customHeight="1" x14ac:dyDescent="0.25">
      <c r="A36" s="96" t="s">
        <v>63</v>
      </c>
      <c r="B36" s="30" t="s">
        <v>64</v>
      </c>
      <c r="C36" s="8"/>
      <c r="D36" s="14">
        <v>0</v>
      </c>
      <c r="E36" s="14">
        <v>-5587180</v>
      </c>
      <c r="F36" s="14">
        <f t="shared" si="1"/>
        <v>-5587180</v>
      </c>
      <c r="G36" s="90" t="s">
        <v>57</v>
      </c>
    </row>
    <row r="37" spans="1:7" ht="61.2" customHeight="1" x14ac:dyDescent="0.25">
      <c r="A37" s="98"/>
      <c r="B37" s="30" t="s">
        <v>73</v>
      </c>
      <c r="C37" s="8"/>
      <c r="D37" s="14">
        <v>0</v>
      </c>
      <c r="E37" s="14">
        <v>5587180</v>
      </c>
      <c r="F37" s="14">
        <f t="shared" ref="F37" si="3">E37-D37</f>
        <v>5587180</v>
      </c>
      <c r="G37" s="92"/>
    </row>
    <row r="38" spans="1:7" ht="141" customHeight="1" x14ac:dyDescent="0.25">
      <c r="A38" s="63" t="s">
        <v>65</v>
      </c>
      <c r="B38" s="30" t="s">
        <v>66</v>
      </c>
      <c r="C38" s="8"/>
      <c r="D38" s="14">
        <v>0</v>
      </c>
      <c r="E38" s="14">
        <v>834198</v>
      </c>
      <c r="F38" s="14">
        <f t="shared" si="1"/>
        <v>834198</v>
      </c>
      <c r="G38" s="35" t="s">
        <v>226</v>
      </c>
    </row>
    <row r="39" spans="1:7" ht="99.6" customHeight="1" x14ac:dyDescent="0.25">
      <c r="A39" s="63" t="s">
        <v>67</v>
      </c>
      <c r="B39" s="30" t="s">
        <v>68</v>
      </c>
      <c r="C39" s="8"/>
      <c r="D39" s="14">
        <v>20584000</v>
      </c>
      <c r="E39" s="14">
        <v>20511460</v>
      </c>
      <c r="F39" s="14">
        <f t="shared" si="1"/>
        <v>-72540</v>
      </c>
      <c r="G39" s="90" t="s">
        <v>69</v>
      </c>
    </row>
    <row r="40" spans="1:7" ht="109.2" customHeight="1" x14ac:dyDescent="0.25">
      <c r="A40" s="63" t="s">
        <v>65</v>
      </c>
      <c r="B40" s="30" t="s">
        <v>66</v>
      </c>
      <c r="C40" s="8"/>
      <c r="D40" s="14">
        <v>0</v>
      </c>
      <c r="E40" s="14">
        <v>72540</v>
      </c>
      <c r="F40" s="14">
        <f t="shared" si="1"/>
        <v>72540</v>
      </c>
      <c r="G40" s="92"/>
    </row>
    <row r="41" spans="1:7" ht="70.8" customHeight="1" x14ac:dyDescent="0.25">
      <c r="A41" s="96" t="s">
        <v>247</v>
      </c>
      <c r="B41" s="30" t="s">
        <v>248</v>
      </c>
      <c r="C41" s="8"/>
      <c r="D41" s="14">
        <v>0</v>
      </c>
      <c r="E41" s="14">
        <v>10626000</v>
      </c>
      <c r="F41" s="14">
        <f t="shared" si="1"/>
        <v>10626000</v>
      </c>
      <c r="G41" s="90" t="s">
        <v>79</v>
      </c>
    </row>
    <row r="42" spans="1:7" ht="64.2" customHeight="1" x14ac:dyDescent="0.25">
      <c r="A42" s="98"/>
      <c r="B42" s="30" t="s">
        <v>249</v>
      </c>
      <c r="C42" s="8"/>
      <c r="D42" s="14">
        <v>10626000</v>
      </c>
      <c r="E42" s="14">
        <v>0</v>
      </c>
      <c r="F42" s="14">
        <f t="shared" si="1"/>
        <v>-10626000</v>
      </c>
      <c r="G42" s="92"/>
    </row>
    <row r="43" spans="1:7" ht="46.2" customHeight="1" x14ac:dyDescent="0.25">
      <c r="A43" s="100" t="s">
        <v>70</v>
      </c>
      <c r="B43" s="30" t="s">
        <v>71</v>
      </c>
      <c r="C43" s="8"/>
      <c r="D43" s="14">
        <v>42067969</v>
      </c>
      <c r="E43" s="14">
        <v>42219001</v>
      </c>
      <c r="F43" s="14">
        <f t="shared" si="1"/>
        <v>151032</v>
      </c>
      <c r="G43" s="94" t="s">
        <v>30</v>
      </c>
    </row>
    <row r="44" spans="1:7" ht="44.4" customHeight="1" x14ac:dyDescent="0.25">
      <c r="A44" s="100"/>
      <c r="B44" s="30" t="s">
        <v>72</v>
      </c>
      <c r="C44" s="8"/>
      <c r="D44" s="14">
        <v>29507853</v>
      </c>
      <c r="E44" s="14">
        <v>29356821</v>
      </c>
      <c r="F44" s="14">
        <f t="shared" si="1"/>
        <v>-151032</v>
      </c>
      <c r="G44" s="94"/>
    </row>
    <row r="45" spans="1:7" ht="73.2" customHeight="1" thickBot="1" x14ac:dyDescent="0.3">
      <c r="A45" s="75" t="s">
        <v>250</v>
      </c>
      <c r="B45" s="34" t="s">
        <v>251</v>
      </c>
      <c r="C45" s="33"/>
      <c r="D45" s="20">
        <v>0</v>
      </c>
      <c r="E45" s="20">
        <v>300000000</v>
      </c>
      <c r="F45" s="20">
        <f t="shared" si="1"/>
        <v>300000000</v>
      </c>
      <c r="G45" s="36" t="s">
        <v>74</v>
      </c>
    </row>
    <row r="46" spans="1:7" ht="49.2" customHeight="1" thickTop="1" x14ac:dyDescent="0.25">
      <c r="A46" s="64" t="s">
        <v>75</v>
      </c>
      <c r="B46" s="29"/>
      <c r="C46" s="32"/>
      <c r="D46" s="11">
        <v>1156970891.78</v>
      </c>
      <c r="E46" s="11">
        <v>1170247691.78</v>
      </c>
      <c r="F46" s="11">
        <f t="shared" si="1"/>
        <v>13276800</v>
      </c>
      <c r="G46" s="17"/>
    </row>
    <row r="47" spans="1:7" ht="49.2" customHeight="1" x14ac:dyDescent="0.25">
      <c r="A47" s="63" t="s">
        <v>139</v>
      </c>
      <c r="B47" s="30" t="s">
        <v>253</v>
      </c>
      <c r="C47" s="8"/>
      <c r="D47" s="14">
        <v>324366960</v>
      </c>
      <c r="E47" s="14">
        <v>314717738.39999998</v>
      </c>
      <c r="F47" s="14">
        <f t="shared" si="1"/>
        <v>-9649221.6000000238</v>
      </c>
      <c r="G47" s="90" t="s">
        <v>57</v>
      </c>
    </row>
    <row r="48" spans="1:7" ht="24" customHeight="1" x14ac:dyDescent="0.25">
      <c r="A48" s="96" t="s">
        <v>147</v>
      </c>
      <c r="B48" s="30" t="s">
        <v>252</v>
      </c>
      <c r="C48" s="8"/>
      <c r="D48" s="14">
        <v>30000000</v>
      </c>
      <c r="E48" s="14">
        <v>0</v>
      </c>
      <c r="F48" s="14">
        <f t="shared" si="1"/>
        <v>-30000000</v>
      </c>
      <c r="G48" s="91"/>
    </row>
    <row r="49" spans="1:7" ht="22.8" customHeight="1" x14ac:dyDescent="0.25">
      <c r="A49" s="97"/>
      <c r="B49" s="30" t="s">
        <v>254</v>
      </c>
      <c r="C49" s="8"/>
      <c r="D49" s="14">
        <v>266285062.69</v>
      </c>
      <c r="E49" s="14">
        <v>146285062.69</v>
      </c>
      <c r="F49" s="14">
        <f t="shared" si="1"/>
        <v>-120000000</v>
      </c>
      <c r="G49" s="91"/>
    </row>
    <row r="50" spans="1:7" ht="22.8" customHeight="1" x14ac:dyDescent="0.25">
      <c r="A50" s="98"/>
      <c r="B50" s="30" t="s">
        <v>256</v>
      </c>
      <c r="C50" s="8"/>
      <c r="D50" s="14">
        <v>0</v>
      </c>
      <c r="E50" s="14">
        <v>159649221.59999999</v>
      </c>
      <c r="F50" s="14">
        <f t="shared" si="1"/>
        <v>159649221.59999999</v>
      </c>
      <c r="G50" s="92"/>
    </row>
    <row r="51" spans="1:7" ht="45.6" customHeight="1" x14ac:dyDescent="0.25">
      <c r="A51" s="96" t="s">
        <v>11</v>
      </c>
      <c r="B51" s="30" t="s">
        <v>255</v>
      </c>
      <c r="C51" s="8"/>
      <c r="D51" s="14">
        <v>20092502</v>
      </c>
      <c r="E51" s="14">
        <v>20081702</v>
      </c>
      <c r="F51" s="14">
        <f t="shared" si="1"/>
        <v>-10800</v>
      </c>
      <c r="G51" s="90" t="s">
        <v>30</v>
      </c>
    </row>
    <row r="52" spans="1:7" ht="45" customHeight="1" x14ac:dyDescent="0.25">
      <c r="A52" s="98"/>
      <c r="B52" s="30" t="s">
        <v>76</v>
      </c>
      <c r="C52" s="8"/>
      <c r="D52" s="14">
        <v>2303687</v>
      </c>
      <c r="E52" s="14">
        <v>2314487</v>
      </c>
      <c r="F52" s="14">
        <f t="shared" si="1"/>
        <v>10800</v>
      </c>
      <c r="G52" s="92"/>
    </row>
    <row r="53" spans="1:7" ht="112.2" customHeight="1" x14ac:dyDescent="0.25">
      <c r="A53" s="63" t="s">
        <v>11</v>
      </c>
      <c r="B53" s="30" t="s">
        <v>76</v>
      </c>
      <c r="C53" s="8"/>
      <c r="D53" s="14">
        <v>2303687</v>
      </c>
      <c r="E53" s="14">
        <v>2295895.5099999998</v>
      </c>
      <c r="F53" s="14">
        <f t="shared" si="1"/>
        <v>-7791.4900000002235</v>
      </c>
      <c r="G53" s="90" t="s">
        <v>69</v>
      </c>
    </row>
    <row r="54" spans="1:7" ht="95.4" customHeight="1" x14ac:dyDescent="0.25">
      <c r="A54" s="63" t="s">
        <v>77</v>
      </c>
      <c r="B54" s="30" t="s">
        <v>78</v>
      </c>
      <c r="C54" s="8"/>
      <c r="D54" s="14">
        <v>8228136.5099999998</v>
      </c>
      <c r="E54" s="14">
        <v>8235928</v>
      </c>
      <c r="F54" s="14">
        <f t="shared" si="1"/>
        <v>7791.4900000002235</v>
      </c>
      <c r="G54" s="92"/>
    </row>
    <row r="55" spans="1:7" ht="143.4" customHeight="1" thickBot="1" x14ac:dyDescent="0.3">
      <c r="A55" s="55" t="s">
        <v>77</v>
      </c>
      <c r="B55" s="34" t="s">
        <v>78</v>
      </c>
      <c r="C55" s="33"/>
      <c r="D55" s="20">
        <v>8228136.5099999998</v>
      </c>
      <c r="E55" s="20">
        <v>21504936.510000002</v>
      </c>
      <c r="F55" s="20">
        <f t="shared" si="1"/>
        <v>13276800.000000002</v>
      </c>
      <c r="G55" s="36" t="s">
        <v>226</v>
      </c>
    </row>
    <row r="56" spans="1:7" ht="32.25" customHeight="1" thickTop="1" x14ac:dyDescent="0.25">
      <c r="A56" s="10" t="s">
        <v>5</v>
      </c>
      <c r="B56" s="29"/>
      <c r="C56" s="22"/>
      <c r="D56" s="11">
        <v>11566397295.9</v>
      </c>
      <c r="E56" s="11">
        <v>13526532064.9</v>
      </c>
      <c r="F56" s="12">
        <f t="shared" ref="F56:F183" si="4">E56-D56</f>
        <v>1960134769</v>
      </c>
      <c r="G56" s="56"/>
    </row>
    <row r="57" spans="1:7" ht="16.2" customHeight="1" x14ac:dyDescent="0.25">
      <c r="A57" s="90" t="s">
        <v>14</v>
      </c>
      <c r="B57" s="30" t="s">
        <v>17</v>
      </c>
      <c r="C57" s="22"/>
      <c r="D57" s="38">
        <v>1653236301</v>
      </c>
      <c r="E57" s="38">
        <v>1621522212</v>
      </c>
      <c r="F57" s="38">
        <f t="shared" si="4"/>
        <v>-31714089</v>
      </c>
      <c r="G57" s="90" t="s">
        <v>30</v>
      </c>
    </row>
    <row r="58" spans="1:7" ht="16.2" customHeight="1" x14ac:dyDescent="0.25">
      <c r="A58" s="92"/>
      <c r="B58" s="30" t="s">
        <v>25</v>
      </c>
      <c r="C58" s="22"/>
      <c r="D58" s="38">
        <v>455149341.80000001</v>
      </c>
      <c r="E58" s="38">
        <v>473227541.80000001</v>
      </c>
      <c r="F58" s="38">
        <f t="shared" si="4"/>
        <v>18078200</v>
      </c>
      <c r="G58" s="91"/>
    </row>
    <row r="59" spans="1:7" ht="16.2" customHeight="1" x14ac:dyDescent="0.25">
      <c r="A59" s="82" t="s">
        <v>271</v>
      </c>
      <c r="B59" s="30" t="s">
        <v>272</v>
      </c>
      <c r="C59" s="22"/>
      <c r="D59" s="38">
        <v>35693892</v>
      </c>
      <c r="E59" s="38">
        <v>36704452</v>
      </c>
      <c r="F59" s="38">
        <f t="shared" si="4"/>
        <v>1010560</v>
      </c>
      <c r="G59" s="91"/>
    </row>
    <row r="60" spans="1:7" ht="34.200000000000003" customHeight="1" x14ac:dyDescent="0.25">
      <c r="A60" s="82" t="s">
        <v>274</v>
      </c>
      <c r="B60" s="30" t="s">
        <v>275</v>
      </c>
      <c r="C60" s="22"/>
      <c r="D60" s="38">
        <v>159482263</v>
      </c>
      <c r="E60" s="38">
        <v>168212703</v>
      </c>
      <c r="F60" s="38">
        <f t="shared" si="4"/>
        <v>8730440</v>
      </c>
      <c r="G60" s="91"/>
    </row>
    <row r="61" spans="1:7" ht="32.4" customHeight="1" x14ac:dyDescent="0.25">
      <c r="A61" s="82" t="s">
        <v>278</v>
      </c>
      <c r="B61" s="30" t="s">
        <v>279</v>
      </c>
      <c r="C61" s="22"/>
      <c r="D61" s="38">
        <v>41324861</v>
      </c>
      <c r="E61" s="38">
        <v>42295389</v>
      </c>
      <c r="F61" s="38">
        <f t="shared" si="4"/>
        <v>970528</v>
      </c>
      <c r="G61" s="91"/>
    </row>
    <row r="62" spans="1:7" ht="16.2" customHeight="1" x14ac:dyDescent="0.25">
      <c r="A62" s="82" t="s">
        <v>281</v>
      </c>
      <c r="B62" s="30" t="s">
        <v>282</v>
      </c>
      <c r="C62" s="22"/>
      <c r="D62" s="38">
        <v>92942898.900000006</v>
      </c>
      <c r="E62" s="38">
        <v>95867259.900000006</v>
      </c>
      <c r="F62" s="38">
        <f t="shared" si="4"/>
        <v>2924361</v>
      </c>
      <c r="G62" s="92"/>
    </row>
    <row r="63" spans="1:7" ht="78" customHeight="1" x14ac:dyDescent="0.25">
      <c r="A63" s="35" t="s">
        <v>14</v>
      </c>
      <c r="B63" s="30" t="s">
        <v>17</v>
      </c>
      <c r="C63" s="23"/>
      <c r="D63" s="15">
        <v>1653236301</v>
      </c>
      <c r="E63" s="15">
        <v>1659236301</v>
      </c>
      <c r="F63" s="15">
        <f t="shared" ref="F63:F131" si="5">E63-D63</f>
        <v>6000000</v>
      </c>
      <c r="G63" s="35" t="s">
        <v>22</v>
      </c>
    </row>
    <row r="64" spans="1:7" ht="31.8" customHeight="1" x14ac:dyDescent="0.25">
      <c r="A64" s="35" t="s">
        <v>14</v>
      </c>
      <c r="B64" s="30" t="s">
        <v>17</v>
      </c>
      <c r="C64" s="23"/>
      <c r="D64" s="15">
        <v>1653236301</v>
      </c>
      <c r="E64" s="15">
        <v>1489401431</v>
      </c>
      <c r="F64" s="15">
        <f t="shared" si="5"/>
        <v>-163834870</v>
      </c>
      <c r="G64" s="90" t="s">
        <v>57</v>
      </c>
    </row>
    <row r="65" spans="1:7" ht="16.8" customHeight="1" x14ac:dyDescent="0.25">
      <c r="A65" s="90" t="s">
        <v>95</v>
      </c>
      <c r="B65" s="30" t="s">
        <v>96</v>
      </c>
      <c r="C65" s="23"/>
      <c r="D65" s="15">
        <v>232000000</v>
      </c>
      <c r="E65" s="15">
        <f>74660000-20000000</f>
        <v>54660000</v>
      </c>
      <c r="F65" s="15">
        <f t="shared" si="5"/>
        <v>-177340000</v>
      </c>
      <c r="G65" s="91"/>
    </row>
    <row r="66" spans="1:7" ht="16.8" customHeight="1" x14ac:dyDescent="0.25">
      <c r="A66" s="91"/>
      <c r="B66" s="30" t="s">
        <v>100</v>
      </c>
      <c r="C66" s="23"/>
      <c r="D66" s="15">
        <v>47000000</v>
      </c>
      <c r="E66" s="15">
        <v>0</v>
      </c>
      <c r="F66" s="15">
        <f t="shared" si="5"/>
        <v>-47000000</v>
      </c>
      <c r="G66" s="91"/>
    </row>
    <row r="67" spans="1:7" ht="16.8" customHeight="1" x14ac:dyDescent="0.25">
      <c r="A67" s="91"/>
      <c r="B67" s="30" t="s">
        <v>104</v>
      </c>
      <c r="C67" s="23"/>
      <c r="D67" s="15">
        <v>6300000</v>
      </c>
      <c r="E67" s="15">
        <v>0</v>
      </c>
      <c r="F67" s="15">
        <f t="shared" si="5"/>
        <v>-6300000</v>
      </c>
      <c r="G67" s="91"/>
    </row>
    <row r="68" spans="1:7" ht="16.8" customHeight="1" x14ac:dyDescent="0.25">
      <c r="A68" s="92"/>
      <c r="B68" s="30" t="s">
        <v>108</v>
      </c>
      <c r="C68" s="23"/>
      <c r="D68" s="15">
        <v>4700000</v>
      </c>
      <c r="E68" s="15">
        <v>0</v>
      </c>
      <c r="F68" s="15">
        <f t="shared" si="5"/>
        <v>-4700000</v>
      </c>
      <c r="G68" s="91"/>
    </row>
    <row r="69" spans="1:7" ht="31.8" customHeight="1" x14ac:dyDescent="0.25">
      <c r="A69" s="65" t="s">
        <v>97</v>
      </c>
      <c r="B69" s="30" t="s">
        <v>98</v>
      </c>
      <c r="C69" s="23"/>
      <c r="D69" s="15">
        <v>419547250</v>
      </c>
      <c r="E69" s="15">
        <v>319547250</v>
      </c>
      <c r="F69" s="15">
        <f t="shared" si="5"/>
        <v>-100000000</v>
      </c>
      <c r="G69" s="91"/>
    </row>
    <row r="70" spans="1:7" ht="16.8" customHeight="1" x14ac:dyDescent="0.25">
      <c r="A70" s="90" t="s">
        <v>54</v>
      </c>
      <c r="B70" s="30" t="s">
        <v>83</v>
      </c>
      <c r="C70" s="23"/>
      <c r="D70" s="15">
        <v>0</v>
      </c>
      <c r="E70" s="15">
        <v>252803452</v>
      </c>
      <c r="F70" s="15">
        <f t="shared" si="5"/>
        <v>252803452</v>
      </c>
      <c r="G70" s="91"/>
    </row>
    <row r="71" spans="1:7" ht="16.8" customHeight="1" x14ac:dyDescent="0.25">
      <c r="A71" s="91"/>
      <c r="B71" s="30" t="s">
        <v>80</v>
      </c>
      <c r="C71" s="23"/>
      <c r="D71" s="15">
        <v>0</v>
      </c>
      <c r="E71" s="15">
        <f>27577358.76+100000000+38000000</f>
        <v>165577358.75999999</v>
      </c>
      <c r="F71" s="15">
        <f t="shared" si="5"/>
        <v>165577358.75999999</v>
      </c>
      <c r="G71" s="91"/>
    </row>
    <row r="72" spans="1:7" ht="16.8" customHeight="1" x14ac:dyDescent="0.25">
      <c r="A72" s="91"/>
      <c r="B72" s="30" t="s">
        <v>81</v>
      </c>
      <c r="C72" s="23"/>
      <c r="D72" s="15">
        <v>0</v>
      </c>
      <c r="E72" s="15">
        <f>47783285.86+130340000</f>
        <v>178123285.86000001</v>
      </c>
      <c r="F72" s="15">
        <f t="shared" si="5"/>
        <v>178123285.86000001</v>
      </c>
      <c r="G72" s="91"/>
    </row>
    <row r="73" spans="1:7" ht="16.8" customHeight="1" x14ac:dyDescent="0.25">
      <c r="A73" s="91"/>
      <c r="B73" s="30" t="s">
        <v>99</v>
      </c>
      <c r="C73" s="23"/>
      <c r="D73" s="15">
        <v>0</v>
      </c>
      <c r="E73" s="15">
        <v>520228.84</v>
      </c>
      <c r="F73" s="15">
        <f t="shared" si="5"/>
        <v>520228.84</v>
      </c>
      <c r="G73" s="91"/>
    </row>
    <row r="74" spans="1:7" ht="16.8" customHeight="1" x14ac:dyDescent="0.25">
      <c r="A74" s="91"/>
      <c r="B74" s="30" t="s">
        <v>101</v>
      </c>
      <c r="C74" s="23"/>
      <c r="D74" s="15">
        <v>0</v>
      </c>
      <c r="E74" s="15">
        <v>8455421.0500000007</v>
      </c>
      <c r="F74" s="15">
        <f t="shared" si="5"/>
        <v>8455421.0500000007</v>
      </c>
      <c r="G74" s="91"/>
    </row>
    <row r="75" spans="1:7" ht="16.8" customHeight="1" x14ac:dyDescent="0.25">
      <c r="A75" s="92"/>
      <c r="B75" s="30" t="s">
        <v>105</v>
      </c>
      <c r="C75" s="23"/>
      <c r="D75" s="15">
        <v>0</v>
      </c>
      <c r="E75" s="15">
        <v>663705.49</v>
      </c>
      <c r="F75" s="15">
        <f t="shared" si="5"/>
        <v>663705.49</v>
      </c>
      <c r="G75" s="91"/>
    </row>
    <row r="76" spans="1:7" ht="100.2" customHeight="1" x14ac:dyDescent="0.25">
      <c r="A76" s="81" t="s">
        <v>267</v>
      </c>
      <c r="B76" s="30" t="s">
        <v>268</v>
      </c>
      <c r="C76" s="23"/>
      <c r="D76" s="15">
        <v>755371218.20000005</v>
      </c>
      <c r="E76" s="15">
        <v>923771218.20000005</v>
      </c>
      <c r="F76" s="15">
        <f t="shared" si="5"/>
        <v>168400000</v>
      </c>
      <c r="G76" s="92"/>
    </row>
    <row r="77" spans="1:7" ht="16.8" customHeight="1" x14ac:dyDescent="0.25">
      <c r="A77" s="90" t="s">
        <v>14</v>
      </c>
      <c r="B77" s="30" t="s">
        <v>17</v>
      </c>
      <c r="C77" s="23"/>
      <c r="D77" s="15">
        <v>1653236301</v>
      </c>
      <c r="E77" s="15">
        <v>1637316501</v>
      </c>
      <c r="F77" s="15">
        <f t="shared" si="5"/>
        <v>-15919800</v>
      </c>
      <c r="G77" s="90" t="s">
        <v>79</v>
      </c>
    </row>
    <row r="78" spans="1:7" ht="16.8" customHeight="1" x14ac:dyDescent="0.25">
      <c r="A78" s="92"/>
      <c r="B78" s="30" t="s">
        <v>25</v>
      </c>
      <c r="C78" s="23"/>
      <c r="D78" s="38">
        <v>455149341.80000001</v>
      </c>
      <c r="E78" s="15">
        <v>430349341.80000001</v>
      </c>
      <c r="F78" s="15">
        <f t="shared" si="5"/>
        <v>-24800000</v>
      </c>
      <c r="G78" s="91"/>
    </row>
    <row r="79" spans="1:7" ht="24.6" customHeight="1" x14ac:dyDescent="0.25">
      <c r="A79" s="90" t="s">
        <v>54</v>
      </c>
      <c r="B79" s="30" t="s">
        <v>80</v>
      </c>
      <c r="C79" s="23"/>
      <c r="D79" s="15">
        <v>0</v>
      </c>
      <c r="E79" s="15">
        <v>15919800</v>
      </c>
      <c r="F79" s="15">
        <f t="shared" si="5"/>
        <v>15919800</v>
      </c>
      <c r="G79" s="91"/>
    </row>
    <row r="80" spans="1:7" ht="24.6" customHeight="1" x14ac:dyDescent="0.25">
      <c r="A80" s="92"/>
      <c r="B80" s="30" t="s">
        <v>81</v>
      </c>
      <c r="C80" s="23"/>
      <c r="D80" s="15">
        <v>0</v>
      </c>
      <c r="E80" s="15">
        <v>24800000</v>
      </c>
      <c r="F80" s="15">
        <f t="shared" si="5"/>
        <v>24800000</v>
      </c>
      <c r="G80" s="92"/>
    </row>
    <row r="81" spans="1:7" ht="29.4" customHeight="1" x14ac:dyDescent="0.25">
      <c r="A81" s="90" t="s">
        <v>54</v>
      </c>
      <c r="B81" s="30" t="s">
        <v>80</v>
      </c>
      <c r="C81" s="23"/>
      <c r="D81" s="15">
        <v>0</v>
      </c>
      <c r="E81" s="15">
        <f>8910855.4-109166.37-1787050-9876416.73</f>
        <v>-2861777.6999999993</v>
      </c>
      <c r="F81" s="15">
        <f t="shared" si="5"/>
        <v>-2861777.6999999993</v>
      </c>
      <c r="G81" s="90" t="s">
        <v>82</v>
      </c>
    </row>
    <row r="82" spans="1:7" ht="28.8" customHeight="1" x14ac:dyDescent="0.25">
      <c r="A82" s="91"/>
      <c r="B82" s="30" t="s">
        <v>81</v>
      </c>
      <c r="C82" s="23"/>
      <c r="D82" s="15">
        <v>0</v>
      </c>
      <c r="E82" s="15">
        <f>9876416.73+1787050+227326.6</f>
        <v>11890793.33</v>
      </c>
      <c r="F82" s="15">
        <f t="shared" si="5"/>
        <v>11890793.33</v>
      </c>
      <c r="G82" s="91"/>
    </row>
    <row r="83" spans="1:7" ht="30" customHeight="1" x14ac:dyDescent="0.25">
      <c r="A83" s="91"/>
      <c r="B83" s="30" t="s">
        <v>84</v>
      </c>
      <c r="C83" s="23"/>
      <c r="D83" s="15">
        <v>0</v>
      </c>
      <c r="E83" s="15">
        <f>-8910855.4-14.4</f>
        <v>-8910869.8000000007</v>
      </c>
      <c r="F83" s="15">
        <f t="shared" si="5"/>
        <v>-8910869.8000000007</v>
      </c>
      <c r="G83" s="91"/>
    </row>
    <row r="84" spans="1:7" ht="30" customHeight="1" x14ac:dyDescent="0.25">
      <c r="A84" s="92"/>
      <c r="B84" s="30" t="s">
        <v>101</v>
      </c>
      <c r="C84" s="23"/>
      <c r="D84" s="15">
        <v>0</v>
      </c>
      <c r="E84" s="15">
        <v>-118145.83</v>
      </c>
      <c r="F84" s="15">
        <f t="shared" si="5"/>
        <v>-118145.83</v>
      </c>
      <c r="G84" s="92"/>
    </row>
    <row r="85" spans="1:7" ht="75.599999999999994" customHeight="1" x14ac:dyDescent="0.25">
      <c r="A85" s="78" t="s">
        <v>54</v>
      </c>
      <c r="B85" s="30" t="s">
        <v>80</v>
      </c>
      <c r="C85" s="23"/>
      <c r="D85" s="15">
        <v>0</v>
      </c>
      <c r="E85" s="15">
        <v>-6000000</v>
      </c>
      <c r="F85" s="15">
        <f t="shared" si="5"/>
        <v>-6000000</v>
      </c>
      <c r="G85" s="78" t="s">
        <v>257</v>
      </c>
    </row>
    <row r="86" spans="1:7" ht="16.8" customHeight="1" x14ac:dyDescent="0.25">
      <c r="A86" s="94" t="s">
        <v>54</v>
      </c>
      <c r="B86" s="30" t="s">
        <v>80</v>
      </c>
      <c r="C86" s="23"/>
      <c r="D86" s="15">
        <v>0</v>
      </c>
      <c r="E86" s="15">
        <f>112443083+21916500</f>
        <v>134359583</v>
      </c>
      <c r="F86" s="15">
        <f t="shared" si="5"/>
        <v>134359583</v>
      </c>
      <c r="G86" s="94" t="s">
        <v>22</v>
      </c>
    </row>
    <row r="87" spans="1:7" ht="16.8" customHeight="1" x14ac:dyDescent="0.25">
      <c r="A87" s="94"/>
      <c r="B87" s="30" t="s">
        <v>81</v>
      </c>
      <c r="C87" s="23"/>
      <c r="D87" s="15">
        <v>0</v>
      </c>
      <c r="E87" s="15">
        <f>46312904+43390745</f>
        <v>89703649</v>
      </c>
      <c r="F87" s="15">
        <f t="shared" si="5"/>
        <v>89703649</v>
      </c>
      <c r="G87" s="94"/>
    </row>
    <row r="88" spans="1:7" ht="16.8" customHeight="1" x14ac:dyDescent="0.25">
      <c r="A88" s="94"/>
      <c r="B88" s="30" t="s">
        <v>99</v>
      </c>
      <c r="C88" s="23"/>
      <c r="D88" s="15">
        <v>0</v>
      </c>
      <c r="E88" s="15">
        <f>650000+4411400</f>
        <v>5061400</v>
      </c>
      <c r="F88" s="15">
        <f t="shared" si="5"/>
        <v>5061400</v>
      </c>
      <c r="G88" s="94"/>
    </row>
    <row r="89" spans="1:7" ht="16.8" customHeight="1" x14ac:dyDescent="0.25">
      <c r="A89" s="94"/>
      <c r="B89" s="30" t="s">
        <v>84</v>
      </c>
      <c r="C89" s="23"/>
      <c r="D89" s="15">
        <v>0</v>
      </c>
      <c r="E89" s="15">
        <v>15110500</v>
      </c>
      <c r="F89" s="15">
        <f t="shared" si="5"/>
        <v>15110500</v>
      </c>
      <c r="G89" s="94"/>
    </row>
    <row r="90" spans="1:7" ht="16.8" customHeight="1" x14ac:dyDescent="0.25">
      <c r="A90" s="94"/>
      <c r="B90" s="30" t="s">
        <v>101</v>
      </c>
      <c r="C90" s="23"/>
      <c r="D90" s="15">
        <v>0</v>
      </c>
      <c r="E90" s="15">
        <v>18932255</v>
      </c>
      <c r="F90" s="15">
        <f t="shared" si="5"/>
        <v>18932255</v>
      </c>
      <c r="G90" s="94"/>
    </row>
    <row r="91" spans="1:7" ht="16.8" customHeight="1" x14ac:dyDescent="0.25">
      <c r="A91" s="90" t="s">
        <v>85</v>
      </c>
      <c r="B91" s="30" t="s">
        <v>86</v>
      </c>
      <c r="C91" s="23"/>
      <c r="D91" s="15">
        <v>0</v>
      </c>
      <c r="E91" s="15">
        <v>75494939.239999995</v>
      </c>
      <c r="F91" s="15">
        <f t="shared" si="5"/>
        <v>75494939.239999995</v>
      </c>
      <c r="G91" s="90" t="s">
        <v>61</v>
      </c>
    </row>
    <row r="92" spans="1:7" ht="16.8" customHeight="1" x14ac:dyDescent="0.25">
      <c r="A92" s="91"/>
      <c r="B92" s="30" t="s">
        <v>87</v>
      </c>
      <c r="C92" s="23"/>
      <c r="D92" s="15">
        <v>0</v>
      </c>
      <c r="E92" s="15">
        <v>96908649.25</v>
      </c>
      <c r="F92" s="15">
        <f t="shared" si="5"/>
        <v>96908649.25</v>
      </c>
      <c r="G92" s="91"/>
    </row>
    <row r="93" spans="1:7" ht="16.8" customHeight="1" x14ac:dyDescent="0.25">
      <c r="A93" s="91"/>
      <c r="B93" s="30" t="s">
        <v>88</v>
      </c>
      <c r="C93" s="23"/>
      <c r="D93" s="15">
        <v>0</v>
      </c>
      <c r="E93" s="15">
        <v>1413446.92</v>
      </c>
      <c r="F93" s="15">
        <f t="shared" si="5"/>
        <v>1413446.92</v>
      </c>
      <c r="G93" s="91"/>
    </row>
    <row r="94" spans="1:7" ht="16.8" customHeight="1" x14ac:dyDescent="0.25">
      <c r="A94" s="91"/>
      <c r="B94" s="30" t="s">
        <v>89</v>
      </c>
      <c r="C94" s="23"/>
      <c r="D94" s="15">
        <v>0</v>
      </c>
      <c r="E94" s="15">
        <v>10926124.52</v>
      </c>
      <c r="F94" s="15">
        <f t="shared" si="5"/>
        <v>10926124.52</v>
      </c>
      <c r="G94" s="91"/>
    </row>
    <row r="95" spans="1:7" ht="16.8" customHeight="1" x14ac:dyDescent="0.25">
      <c r="A95" s="91"/>
      <c r="B95" s="30" t="s">
        <v>264</v>
      </c>
      <c r="C95" s="23"/>
      <c r="D95" s="15">
        <v>0</v>
      </c>
      <c r="E95" s="15">
        <v>2500000</v>
      </c>
      <c r="F95" s="15">
        <f t="shared" si="5"/>
        <v>2500000</v>
      </c>
      <c r="G95" s="91"/>
    </row>
    <row r="96" spans="1:7" ht="16.8" customHeight="1" x14ac:dyDescent="0.25">
      <c r="A96" s="91"/>
      <c r="B96" s="30" t="s">
        <v>102</v>
      </c>
      <c r="C96" s="23"/>
      <c r="D96" s="15">
        <v>0</v>
      </c>
      <c r="E96" s="15">
        <v>28194840.07</v>
      </c>
      <c r="F96" s="15">
        <f t="shared" si="5"/>
        <v>28194840.07</v>
      </c>
      <c r="G96" s="91"/>
    </row>
    <row r="97" spans="1:7" ht="16.8" customHeight="1" x14ac:dyDescent="0.25">
      <c r="A97" s="92"/>
      <c r="B97" s="30" t="s">
        <v>106</v>
      </c>
      <c r="C97" s="23"/>
      <c r="D97" s="15">
        <v>0</v>
      </c>
      <c r="E97" s="15">
        <v>800000</v>
      </c>
      <c r="F97" s="15">
        <f t="shared" si="5"/>
        <v>800000</v>
      </c>
      <c r="G97" s="92"/>
    </row>
    <row r="98" spans="1:7" ht="60" customHeight="1" x14ac:dyDescent="0.25">
      <c r="A98" s="90" t="s">
        <v>85</v>
      </c>
      <c r="B98" s="30" t="s">
        <v>86</v>
      </c>
      <c r="C98" s="23"/>
      <c r="D98" s="15">
        <v>0</v>
      </c>
      <c r="E98" s="15">
        <v>1382000</v>
      </c>
      <c r="F98" s="15">
        <f t="shared" si="5"/>
        <v>1382000</v>
      </c>
      <c r="G98" s="90" t="s">
        <v>82</v>
      </c>
    </row>
    <row r="99" spans="1:7" ht="60.6" customHeight="1" x14ac:dyDescent="0.25">
      <c r="A99" s="92"/>
      <c r="B99" s="30" t="s">
        <v>89</v>
      </c>
      <c r="C99" s="23"/>
      <c r="D99" s="15">
        <v>0</v>
      </c>
      <c r="E99" s="15">
        <v>-1382000</v>
      </c>
      <c r="F99" s="15">
        <f t="shared" si="5"/>
        <v>-1382000</v>
      </c>
      <c r="G99" s="92"/>
    </row>
    <row r="100" spans="1:7" ht="75.599999999999994" customHeight="1" x14ac:dyDescent="0.25">
      <c r="A100" s="56" t="s">
        <v>90</v>
      </c>
      <c r="B100" s="30" t="s">
        <v>91</v>
      </c>
      <c r="C100" s="23"/>
      <c r="D100" s="15">
        <v>0</v>
      </c>
      <c r="E100" s="15">
        <v>476800000</v>
      </c>
      <c r="F100" s="15">
        <f t="shared" si="5"/>
        <v>476800000</v>
      </c>
      <c r="G100" s="35" t="s">
        <v>74</v>
      </c>
    </row>
    <row r="101" spans="1:7" ht="22.8" customHeight="1" x14ac:dyDescent="0.25">
      <c r="A101" s="94" t="s">
        <v>92</v>
      </c>
      <c r="B101" s="30" t="s">
        <v>93</v>
      </c>
      <c r="C101" s="23"/>
      <c r="D101" s="15">
        <v>0</v>
      </c>
      <c r="E101" s="15">
        <v>251638888.28</v>
      </c>
      <c r="F101" s="15">
        <f t="shared" si="5"/>
        <v>251638888.28</v>
      </c>
      <c r="G101" s="94" t="s">
        <v>61</v>
      </c>
    </row>
    <row r="102" spans="1:7" ht="22.2" customHeight="1" x14ac:dyDescent="0.25">
      <c r="A102" s="94"/>
      <c r="B102" s="30" t="s">
        <v>94</v>
      </c>
      <c r="C102" s="23"/>
      <c r="D102" s="15">
        <v>0</v>
      </c>
      <c r="E102" s="15">
        <v>318062081</v>
      </c>
      <c r="F102" s="15">
        <f t="shared" si="5"/>
        <v>318062081</v>
      </c>
      <c r="G102" s="94"/>
    </row>
    <row r="103" spans="1:7" ht="22.2" customHeight="1" x14ac:dyDescent="0.25">
      <c r="A103" s="94"/>
      <c r="B103" s="30" t="s">
        <v>103</v>
      </c>
      <c r="C103" s="23"/>
      <c r="D103" s="15">
        <v>0</v>
      </c>
      <c r="E103" s="15">
        <v>114509330.72</v>
      </c>
      <c r="F103" s="15">
        <f t="shared" si="5"/>
        <v>114509330.72</v>
      </c>
      <c r="G103" s="94"/>
    </row>
    <row r="104" spans="1:7" ht="22.2" customHeight="1" x14ac:dyDescent="0.25">
      <c r="A104" s="94"/>
      <c r="B104" s="30" t="s">
        <v>107</v>
      </c>
      <c r="C104" s="23"/>
      <c r="D104" s="15">
        <v>0</v>
      </c>
      <c r="E104" s="15">
        <v>2000000</v>
      </c>
      <c r="F104" s="15">
        <f t="shared" si="5"/>
        <v>2000000</v>
      </c>
      <c r="G104" s="94"/>
    </row>
    <row r="105" spans="1:7" ht="28.8" customHeight="1" x14ac:dyDescent="0.25">
      <c r="A105" s="90" t="s">
        <v>258</v>
      </c>
      <c r="B105" s="30" t="s">
        <v>259</v>
      </c>
      <c r="C105" s="23"/>
      <c r="D105" s="15">
        <v>0</v>
      </c>
      <c r="E105" s="15">
        <v>10707395.130000001</v>
      </c>
      <c r="F105" s="15">
        <f t="shared" si="5"/>
        <v>10707395.130000001</v>
      </c>
      <c r="G105" s="90" t="s">
        <v>61</v>
      </c>
    </row>
    <row r="106" spans="1:7" ht="28.2" customHeight="1" x14ac:dyDescent="0.25">
      <c r="A106" s="91"/>
      <c r="B106" s="30" t="s">
        <v>260</v>
      </c>
      <c r="C106" s="23"/>
      <c r="D106" s="15">
        <v>0</v>
      </c>
      <c r="E106" s="15">
        <v>18139269.300000001</v>
      </c>
      <c r="F106" s="15">
        <f t="shared" si="5"/>
        <v>18139269.300000001</v>
      </c>
      <c r="G106" s="91"/>
    </row>
    <row r="107" spans="1:7" ht="28.2" customHeight="1" x14ac:dyDescent="0.25">
      <c r="A107" s="91"/>
      <c r="B107" s="30" t="s">
        <v>265</v>
      </c>
      <c r="C107" s="23"/>
      <c r="D107" s="15">
        <v>0</v>
      </c>
      <c r="E107" s="15">
        <v>41280.620000000003</v>
      </c>
      <c r="F107" s="15">
        <f t="shared" si="5"/>
        <v>41280.620000000003</v>
      </c>
      <c r="G107" s="91"/>
    </row>
    <row r="108" spans="1:7" ht="29.4" customHeight="1" x14ac:dyDescent="0.25">
      <c r="A108" s="91"/>
      <c r="B108" s="30" t="s">
        <v>266</v>
      </c>
      <c r="C108" s="23"/>
      <c r="D108" s="15">
        <v>0</v>
      </c>
      <c r="E108" s="15">
        <v>303617.03999999998</v>
      </c>
      <c r="F108" s="15">
        <f t="shared" si="5"/>
        <v>303617.03999999998</v>
      </c>
      <c r="G108" s="91"/>
    </row>
    <row r="109" spans="1:7" ht="30" customHeight="1" x14ac:dyDescent="0.25">
      <c r="A109" s="91"/>
      <c r="B109" s="30" t="s">
        <v>273</v>
      </c>
      <c r="C109" s="23"/>
      <c r="D109" s="15">
        <v>0</v>
      </c>
      <c r="E109" s="15">
        <v>5391615.0700000003</v>
      </c>
      <c r="F109" s="15">
        <f t="shared" si="5"/>
        <v>5391615.0700000003</v>
      </c>
      <c r="G109" s="91"/>
    </row>
    <row r="110" spans="1:7" ht="30" customHeight="1" x14ac:dyDescent="0.25">
      <c r="A110" s="92"/>
      <c r="B110" s="30" t="s">
        <v>280</v>
      </c>
      <c r="C110" s="23"/>
      <c r="D110" s="15">
        <v>0</v>
      </c>
      <c r="E110" s="15">
        <v>157822.84</v>
      </c>
      <c r="F110" s="15">
        <f t="shared" si="5"/>
        <v>157822.84</v>
      </c>
      <c r="G110" s="92"/>
    </row>
    <row r="111" spans="1:7" ht="46.2" customHeight="1" x14ac:dyDescent="0.25">
      <c r="A111" s="90" t="s">
        <v>261</v>
      </c>
      <c r="B111" s="30" t="s">
        <v>262</v>
      </c>
      <c r="C111" s="23"/>
      <c r="D111" s="15">
        <v>24116900</v>
      </c>
      <c r="E111" s="15">
        <v>24799056.66</v>
      </c>
      <c r="F111" s="15">
        <f t="shared" si="5"/>
        <v>682156.66000000015</v>
      </c>
      <c r="G111" s="90" t="s">
        <v>30</v>
      </c>
    </row>
    <row r="112" spans="1:7" ht="45.6" customHeight="1" x14ac:dyDescent="0.25">
      <c r="A112" s="92"/>
      <c r="B112" s="30" t="s">
        <v>263</v>
      </c>
      <c r="C112" s="23"/>
      <c r="D112" s="15">
        <v>151913300</v>
      </c>
      <c r="E112" s="15">
        <v>151231143.34</v>
      </c>
      <c r="F112" s="15">
        <f t="shared" si="5"/>
        <v>-682156.65999999642</v>
      </c>
      <c r="G112" s="92"/>
    </row>
    <row r="113" spans="1:7" ht="133.19999999999999" customHeight="1" x14ac:dyDescent="0.25">
      <c r="A113" s="82" t="s">
        <v>269</v>
      </c>
      <c r="B113" s="30" t="s">
        <v>270</v>
      </c>
      <c r="C113" s="23"/>
      <c r="D113" s="15">
        <v>249212880</v>
      </c>
      <c r="E113" s="15">
        <v>256822380</v>
      </c>
      <c r="F113" s="15">
        <f t="shared" si="5"/>
        <v>7609500</v>
      </c>
      <c r="G113" s="82" t="s">
        <v>61</v>
      </c>
    </row>
    <row r="114" spans="1:7" ht="31.2" customHeight="1" x14ac:dyDescent="0.25">
      <c r="A114" s="90" t="s">
        <v>11</v>
      </c>
      <c r="B114" s="30" t="s">
        <v>276</v>
      </c>
      <c r="C114" s="23"/>
      <c r="D114" s="15">
        <v>3765529</v>
      </c>
      <c r="E114" s="15">
        <v>3656801.98</v>
      </c>
      <c r="F114" s="15">
        <f t="shared" si="5"/>
        <v>-108727.02000000002</v>
      </c>
      <c r="G114" s="90" t="s">
        <v>47</v>
      </c>
    </row>
    <row r="115" spans="1:7" ht="30" customHeight="1" x14ac:dyDescent="0.25">
      <c r="A115" s="92"/>
      <c r="B115" s="30" t="s">
        <v>277</v>
      </c>
      <c r="C115" s="23"/>
      <c r="D115" s="15">
        <v>158144.98000000001</v>
      </c>
      <c r="E115" s="15">
        <v>116872</v>
      </c>
      <c r="F115" s="15">
        <f t="shared" si="5"/>
        <v>-41272.98000000001</v>
      </c>
      <c r="G115" s="91"/>
    </row>
    <row r="116" spans="1:7" ht="129.6" customHeight="1" thickBot="1" x14ac:dyDescent="0.3">
      <c r="A116" s="83" t="s">
        <v>23</v>
      </c>
      <c r="B116" s="34" t="s">
        <v>283</v>
      </c>
      <c r="C116" s="24"/>
      <c r="D116" s="21">
        <v>0</v>
      </c>
      <c r="E116" s="21">
        <v>150000</v>
      </c>
      <c r="F116" s="21">
        <f t="shared" si="5"/>
        <v>150000</v>
      </c>
      <c r="G116" s="93"/>
    </row>
    <row r="117" spans="1:7" ht="21" customHeight="1" thickTop="1" x14ac:dyDescent="0.25">
      <c r="A117" s="10" t="s">
        <v>109</v>
      </c>
      <c r="B117" s="48"/>
      <c r="C117" s="50"/>
      <c r="D117" s="11">
        <v>1059497651</v>
      </c>
      <c r="E117" s="11">
        <v>1034428903.4</v>
      </c>
      <c r="F117" s="12">
        <f t="shared" si="5"/>
        <v>-25068747.600000024</v>
      </c>
      <c r="G117" s="17"/>
    </row>
    <row r="118" spans="1:7" ht="16.2" customHeight="1" x14ac:dyDescent="0.25">
      <c r="A118" s="35" t="s">
        <v>110</v>
      </c>
      <c r="B118" s="30" t="s">
        <v>111</v>
      </c>
      <c r="C118" s="23"/>
      <c r="D118" s="14">
        <v>97512231</v>
      </c>
      <c r="E118" s="14">
        <v>101522921.75</v>
      </c>
      <c r="F118" s="15">
        <f t="shared" si="5"/>
        <v>4010690.75</v>
      </c>
      <c r="G118" s="94" t="s">
        <v>12</v>
      </c>
    </row>
    <row r="119" spans="1:7" ht="28.2" customHeight="1" x14ac:dyDescent="0.25">
      <c r="A119" s="94" t="s">
        <v>112</v>
      </c>
      <c r="B119" s="30" t="s">
        <v>113</v>
      </c>
      <c r="C119" s="23"/>
      <c r="D119" s="14">
        <v>1800000</v>
      </c>
      <c r="E119" s="14">
        <v>1225000</v>
      </c>
      <c r="F119" s="15">
        <f t="shared" si="5"/>
        <v>-575000</v>
      </c>
      <c r="G119" s="94"/>
    </row>
    <row r="120" spans="1:7" ht="27.6" customHeight="1" x14ac:dyDescent="0.25">
      <c r="A120" s="94"/>
      <c r="B120" s="30" t="s">
        <v>114</v>
      </c>
      <c r="C120" s="23"/>
      <c r="D120" s="14">
        <v>23200000</v>
      </c>
      <c r="E120" s="14">
        <v>19764309.25</v>
      </c>
      <c r="F120" s="15">
        <f t="shared" si="5"/>
        <v>-3435690.75</v>
      </c>
      <c r="G120" s="94"/>
    </row>
    <row r="121" spans="1:7" ht="45" customHeight="1" x14ac:dyDescent="0.25">
      <c r="A121" s="90" t="s">
        <v>284</v>
      </c>
      <c r="B121" s="30" t="s">
        <v>285</v>
      </c>
      <c r="C121" s="23"/>
      <c r="D121" s="14">
        <v>24699780</v>
      </c>
      <c r="E121" s="14">
        <v>24656692</v>
      </c>
      <c r="F121" s="15">
        <f t="shared" si="5"/>
        <v>-43088</v>
      </c>
      <c r="G121" s="90" t="s">
        <v>30</v>
      </c>
    </row>
    <row r="122" spans="1:7" ht="45" customHeight="1" x14ac:dyDescent="0.25">
      <c r="A122" s="92"/>
      <c r="B122" s="30" t="s">
        <v>286</v>
      </c>
      <c r="C122" s="23"/>
      <c r="D122" s="14">
        <v>7182289</v>
      </c>
      <c r="E122" s="14">
        <v>7225377</v>
      </c>
      <c r="F122" s="15">
        <f t="shared" si="5"/>
        <v>43088</v>
      </c>
      <c r="G122" s="92"/>
    </row>
    <row r="123" spans="1:7" ht="18.600000000000001" customHeight="1" x14ac:dyDescent="0.25">
      <c r="A123" s="87" t="s">
        <v>284</v>
      </c>
      <c r="B123" s="30" t="s">
        <v>286</v>
      </c>
      <c r="C123" s="23"/>
      <c r="D123" s="14">
        <v>7182289</v>
      </c>
      <c r="E123" s="14">
        <v>7126282</v>
      </c>
      <c r="F123" s="15">
        <f t="shared" si="5"/>
        <v>-56007</v>
      </c>
      <c r="G123" s="94" t="s">
        <v>47</v>
      </c>
    </row>
    <row r="124" spans="1:7" ht="65.400000000000006" customHeight="1" x14ac:dyDescent="0.25">
      <c r="A124" s="94" t="s">
        <v>23</v>
      </c>
      <c r="B124" s="30" t="s">
        <v>288</v>
      </c>
      <c r="C124" s="23"/>
      <c r="D124" s="14">
        <v>0</v>
      </c>
      <c r="E124" s="14">
        <v>53853</v>
      </c>
      <c r="F124" s="15">
        <f t="shared" si="5"/>
        <v>53853</v>
      </c>
      <c r="G124" s="94"/>
    </row>
    <row r="125" spans="1:7" ht="65.400000000000006" customHeight="1" x14ac:dyDescent="0.25">
      <c r="A125" s="94"/>
      <c r="B125" s="30" t="s">
        <v>287</v>
      </c>
      <c r="C125" s="23"/>
      <c r="D125" s="14">
        <v>0</v>
      </c>
      <c r="E125" s="14">
        <v>2154</v>
      </c>
      <c r="F125" s="15">
        <f t="shared" si="5"/>
        <v>2154</v>
      </c>
      <c r="G125" s="94"/>
    </row>
    <row r="126" spans="1:7" ht="61.2" customHeight="1" x14ac:dyDescent="0.25">
      <c r="A126" s="35" t="s">
        <v>115</v>
      </c>
      <c r="B126" s="30" t="s">
        <v>116</v>
      </c>
      <c r="C126" s="23"/>
      <c r="D126" s="14">
        <v>44978636</v>
      </c>
      <c r="E126" s="14">
        <v>19814582</v>
      </c>
      <c r="F126" s="15">
        <f t="shared" si="5"/>
        <v>-25164054</v>
      </c>
      <c r="G126" s="35" t="s">
        <v>117</v>
      </c>
    </row>
    <row r="127" spans="1:7" ht="61.2" customHeight="1" thickBot="1" x14ac:dyDescent="0.3">
      <c r="A127" s="36" t="s">
        <v>229</v>
      </c>
      <c r="B127" s="34" t="s">
        <v>289</v>
      </c>
      <c r="C127" s="24"/>
      <c r="D127" s="20">
        <v>0</v>
      </c>
      <c r="E127" s="20">
        <v>95306.4</v>
      </c>
      <c r="F127" s="21">
        <f t="shared" si="5"/>
        <v>95306.4</v>
      </c>
      <c r="G127" s="36" t="s">
        <v>340</v>
      </c>
    </row>
    <row r="128" spans="1:7" ht="32.4" customHeight="1" thickTop="1" x14ac:dyDescent="0.25">
      <c r="A128" s="10" t="s">
        <v>118</v>
      </c>
      <c r="B128" s="48"/>
      <c r="C128" s="50"/>
      <c r="D128" s="11">
        <v>13398266461</v>
      </c>
      <c r="E128" s="11">
        <v>13794510061</v>
      </c>
      <c r="F128" s="12">
        <f t="shared" si="5"/>
        <v>396243600</v>
      </c>
      <c r="G128" s="17"/>
    </row>
    <row r="129" spans="1:7" ht="19.8" customHeight="1" x14ac:dyDescent="0.25">
      <c r="A129" s="90" t="s">
        <v>290</v>
      </c>
      <c r="B129" s="29" t="s">
        <v>291</v>
      </c>
      <c r="C129" s="22"/>
      <c r="D129" s="37">
        <v>0</v>
      </c>
      <c r="E129" s="37">
        <v>546840</v>
      </c>
      <c r="F129" s="38">
        <f t="shared" si="5"/>
        <v>546840</v>
      </c>
      <c r="G129" s="90" t="s">
        <v>61</v>
      </c>
    </row>
    <row r="130" spans="1:7" ht="19.8" customHeight="1" x14ac:dyDescent="0.25">
      <c r="A130" s="91"/>
      <c r="B130" s="29" t="s">
        <v>292</v>
      </c>
      <c r="C130" s="22"/>
      <c r="D130" s="37">
        <v>0</v>
      </c>
      <c r="E130" s="37">
        <v>186159960</v>
      </c>
      <c r="F130" s="38">
        <f t="shared" si="5"/>
        <v>186159960</v>
      </c>
      <c r="G130" s="91"/>
    </row>
    <row r="131" spans="1:7" ht="19.8" customHeight="1" x14ac:dyDescent="0.25">
      <c r="A131" s="91"/>
      <c r="B131" s="29" t="s">
        <v>293</v>
      </c>
      <c r="C131" s="22"/>
      <c r="D131" s="37">
        <v>0</v>
      </c>
      <c r="E131" s="37">
        <v>5155920</v>
      </c>
      <c r="F131" s="38">
        <f t="shared" si="5"/>
        <v>5155920</v>
      </c>
      <c r="G131" s="91"/>
    </row>
    <row r="132" spans="1:7" ht="19.8" customHeight="1" x14ac:dyDescent="0.25">
      <c r="A132" s="92"/>
      <c r="B132" s="29" t="s">
        <v>294</v>
      </c>
      <c r="C132" s="22"/>
      <c r="D132" s="37">
        <v>0</v>
      </c>
      <c r="E132" s="37">
        <v>442680</v>
      </c>
      <c r="F132" s="38">
        <f t="shared" ref="F132:F137" si="6">E132-D132</f>
        <v>442680</v>
      </c>
      <c r="G132" s="92"/>
    </row>
    <row r="133" spans="1:7" ht="39" customHeight="1" x14ac:dyDescent="0.25">
      <c r="A133" s="90" t="s">
        <v>295</v>
      </c>
      <c r="B133" s="29" t="s">
        <v>296</v>
      </c>
      <c r="C133" s="22"/>
      <c r="D133" s="37">
        <v>0</v>
      </c>
      <c r="E133" s="37">
        <v>203800229.44</v>
      </c>
      <c r="F133" s="38">
        <f t="shared" si="6"/>
        <v>203800229.44</v>
      </c>
      <c r="G133" s="90" t="s">
        <v>61</v>
      </c>
    </row>
    <row r="134" spans="1:7" ht="39" customHeight="1" x14ac:dyDescent="0.25">
      <c r="A134" s="92"/>
      <c r="B134" s="29" t="s">
        <v>297</v>
      </c>
      <c r="C134" s="22"/>
      <c r="D134" s="37">
        <v>0</v>
      </c>
      <c r="E134" s="37">
        <v>137970.56</v>
      </c>
      <c r="F134" s="38">
        <f t="shared" si="6"/>
        <v>137970.56</v>
      </c>
      <c r="G134" s="92"/>
    </row>
    <row r="135" spans="1:7" ht="67.2" customHeight="1" x14ac:dyDescent="0.25">
      <c r="A135" s="90" t="s">
        <v>295</v>
      </c>
      <c r="B135" s="29" t="s">
        <v>296</v>
      </c>
      <c r="C135" s="22"/>
      <c r="D135" s="37">
        <v>0</v>
      </c>
      <c r="E135" s="37">
        <v>17721759.559999999</v>
      </c>
      <c r="F135" s="38">
        <f t="shared" si="6"/>
        <v>17721759.559999999</v>
      </c>
      <c r="G135" s="90" t="s">
        <v>69</v>
      </c>
    </row>
    <row r="136" spans="1:7" ht="69.599999999999994" customHeight="1" x14ac:dyDescent="0.25">
      <c r="A136" s="92"/>
      <c r="B136" s="29" t="s">
        <v>297</v>
      </c>
      <c r="C136" s="22"/>
      <c r="D136" s="37">
        <v>0</v>
      </c>
      <c r="E136" s="37">
        <v>11997.44</v>
      </c>
      <c r="F136" s="38">
        <f t="shared" si="6"/>
        <v>11997.44</v>
      </c>
      <c r="G136" s="91"/>
    </row>
    <row r="137" spans="1:7" ht="71.400000000000006" customHeight="1" x14ac:dyDescent="0.25">
      <c r="A137" s="82" t="s">
        <v>190</v>
      </c>
      <c r="B137" s="29" t="s">
        <v>298</v>
      </c>
      <c r="C137" s="22"/>
      <c r="D137" s="37">
        <v>246046583</v>
      </c>
      <c r="E137" s="37">
        <v>228312826</v>
      </c>
      <c r="F137" s="38">
        <f t="shared" si="6"/>
        <v>-17733757</v>
      </c>
      <c r="G137" s="92"/>
    </row>
    <row r="138" spans="1:7" ht="48" customHeight="1" x14ac:dyDescent="0.25">
      <c r="A138" s="94" t="s">
        <v>119</v>
      </c>
      <c r="B138" s="30" t="s">
        <v>120</v>
      </c>
      <c r="C138" s="23"/>
      <c r="D138" s="14">
        <v>817418442</v>
      </c>
      <c r="E138" s="14">
        <v>812607342</v>
      </c>
      <c r="F138" s="15">
        <f t="shared" ref="F138:F148" si="7">E138-D138</f>
        <v>-4811100</v>
      </c>
      <c r="G138" s="94" t="s">
        <v>124</v>
      </c>
    </row>
    <row r="139" spans="1:7" ht="48.6" customHeight="1" x14ac:dyDescent="0.25">
      <c r="A139" s="94"/>
      <c r="B139" s="30" t="s">
        <v>121</v>
      </c>
      <c r="C139" s="23"/>
      <c r="D139" s="14">
        <v>694329901.59000003</v>
      </c>
      <c r="E139" s="14">
        <v>693529901.59000003</v>
      </c>
      <c r="F139" s="15">
        <f t="shared" si="7"/>
        <v>-800000</v>
      </c>
      <c r="G139" s="94"/>
    </row>
    <row r="140" spans="1:7" ht="48" customHeight="1" x14ac:dyDescent="0.25">
      <c r="A140" s="94" t="s">
        <v>119</v>
      </c>
      <c r="B140" s="30" t="s">
        <v>122</v>
      </c>
      <c r="C140" s="23"/>
      <c r="D140" s="14">
        <v>0</v>
      </c>
      <c r="E140" s="14">
        <v>3977800</v>
      </c>
      <c r="F140" s="15">
        <f t="shared" si="7"/>
        <v>3977800</v>
      </c>
      <c r="G140" s="94"/>
    </row>
    <row r="141" spans="1:7" ht="48.6" customHeight="1" x14ac:dyDescent="0.25">
      <c r="A141" s="94"/>
      <c r="B141" s="30" t="s">
        <v>123</v>
      </c>
      <c r="C141" s="23"/>
      <c r="D141" s="14">
        <v>0</v>
      </c>
      <c r="E141" s="14">
        <v>1633300</v>
      </c>
      <c r="F141" s="15">
        <f t="shared" si="7"/>
        <v>1633300</v>
      </c>
      <c r="G141" s="94"/>
    </row>
    <row r="142" spans="1:7" ht="31.2" customHeight="1" x14ac:dyDescent="0.25">
      <c r="A142" s="90" t="s">
        <v>190</v>
      </c>
      <c r="B142" s="30" t="s">
        <v>191</v>
      </c>
      <c r="C142" s="23"/>
      <c r="D142" s="14">
        <v>0</v>
      </c>
      <c r="E142" s="14">
        <v>250000</v>
      </c>
      <c r="F142" s="15">
        <f t="shared" si="7"/>
        <v>250000</v>
      </c>
      <c r="G142" s="90" t="s">
        <v>79</v>
      </c>
    </row>
    <row r="143" spans="1:7" ht="30.6" customHeight="1" thickBot="1" x14ac:dyDescent="0.3">
      <c r="A143" s="93"/>
      <c r="B143" s="34" t="s">
        <v>192</v>
      </c>
      <c r="C143" s="24"/>
      <c r="D143" s="20">
        <v>250000</v>
      </c>
      <c r="E143" s="20">
        <v>0</v>
      </c>
      <c r="F143" s="21">
        <f t="shared" si="7"/>
        <v>-250000</v>
      </c>
      <c r="G143" s="93"/>
    </row>
    <row r="144" spans="1:7" ht="32.4" customHeight="1" thickTop="1" x14ac:dyDescent="0.25">
      <c r="A144" s="10" t="s">
        <v>125</v>
      </c>
      <c r="B144" s="48"/>
      <c r="C144" s="50"/>
      <c r="D144" s="11">
        <v>11080286079</v>
      </c>
      <c r="E144" s="11">
        <v>11067575478.01</v>
      </c>
      <c r="F144" s="12">
        <f t="shared" si="7"/>
        <v>-12710600.989999771</v>
      </c>
      <c r="G144" s="17"/>
    </row>
    <row r="145" spans="1:7" ht="46.2" customHeight="1" x14ac:dyDescent="0.25">
      <c r="A145" s="35" t="s">
        <v>126</v>
      </c>
      <c r="B145" s="30" t="s">
        <v>127</v>
      </c>
      <c r="C145" s="23"/>
      <c r="D145" s="14">
        <v>0</v>
      </c>
      <c r="E145" s="14">
        <v>1974300</v>
      </c>
      <c r="F145" s="15">
        <f t="shared" si="7"/>
        <v>1974300</v>
      </c>
      <c r="G145" s="35" t="s">
        <v>61</v>
      </c>
    </row>
    <row r="146" spans="1:7" ht="102.6" customHeight="1" x14ac:dyDescent="0.25">
      <c r="A146" s="35" t="s">
        <v>126</v>
      </c>
      <c r="B146" s="30" t="s">
        <v>127</v>
      </c>
      <c r="C146" s="23"/>
      <c r="D146" s="14">
        <v>0</v>
      </c>
      <c r="E146" s="14">
        <v>19942.419999999998</v>
      </c>
      <c r="F146" s="15">
        <f t="shared" si="7"/>
        <v>19942.419999999998</v>
      </c>
      <c r="G146" s="90" t="s">
        <v>69</v>
      </c>
    </row>
    <row r="147" spans="1:7" ht="102.6" customHeight="1" x14ac:dyDescent="0.25">
      <c r="A147" s="35" t="s">
        <v>130</v>
      </c>
      <c r="B147" s="30" t="s">
        <v>131</v>
      </c>
      <c r="C147" s="23"/>
      <c r="D147" s="14">
        <v>7232391.2999999998</v>
      </c>
      <c r="E147" s="14">
        <v>7212448.8799999999</v>
      </c>
      <c r="F147" s="15">
        <f t="shared" si="7"/>
        <v>-19942.419999999925</v>
      </c>
      <c r="G147" s="92"/>
    </row>
    <row r="148" spans="1:7" ht="63" customHeight="1" thickBot="1" x14ac:dyDescent="0.3">
      <c r="A148" s="36" t="s">
        <v>128</v>
      </c>
      <c r="B148" s="34" t="s">
        <v>129</v>
      </c>
      <c r="C148" s="24"/>
      <c r="D148" s="20">
        <v>8491640439.4099998</v>
      </c>
      <c r="E148" s="20">
        <v>8476955538.4200001</v>
      </c>
      <c r="F148" s="21">
        <f t="shared" si="7"/>
        <v>-14684900.989999771</v>
      </c>
      <c r="G148" s="36" t="s">
        <v>117</v>
      </c>
    </row>
    <row r="149" spans="1:7" ht="19.2" customHeight="1" thickTop="1" x14ac:dyDescent="0.25">
      <c r="A149" s="39" t="s">
        <v>16</v>
      </c>
      <c r="B149" s="29"/>
      <c r="C149" s="22"/>
      <c r="D149" s="11">
        <v>3651919762.21</v>
      </c>
      <c r="E149" s="11">
        <v>3464678508.1999998</v>
      </c>
      <c r="F149" s="12">
        <f t="shared" si="4"/>
        <v>-187241254.01000023</v>
      </c>
      <c r="G149" s="17"/>
    </row>
    <row r="150" spans="1:7" ht="73.8" customHeight="1" x14ac:dyDescent="0.25">
      <c r="A150" s="58" t="s">
        <v>52</v>
      </c>
      <c r="B150" s="29" t="s">
        <v>132</v>
      </c>
      <c r="C150" s="22"/>
      <c r="D150" s="37">
        <v>50000000</v>
      </c>
      <c r="E150" s="37">
        <v>43205960</v>
      </c>
      <c r="F150" s="38">
        <f t="shared" si="4"/>
        <v>-6794040</v>
      </c>
      <c r="G150" s="17" t="s">
        <v>133</v>
      </c>
    </row>
    <row r="151" spans="1:7" ht="60.6" customHeight="1" x14ac:dyDescent="0.25">
      <c r="A151" s="58" t="s">
        <v>18</v>
      </c>
      <c r="B151" s="30" t="s">
        <v>19</v>
      </c>
      <c r="C151" s="23"/>
      <c r="D151" s="14">
        <v>135521107.97999999</v>
      </c>
      <c r="E151" s="14">
        <v>277220062.97000003</v>
      </c>
      <c r="F151" s="15">
        <f>E151-D151</f>
        <v>141698954.99000004</v>
      </c>
      <c r="G151" s="35" t="s">
        <v>135</v>
      </c>
    </row>
    <row r="152" spans="1:7" ht="60.6" customHeight="1" x14ac:dyDescent="0.25">
      <c r="A152" s="58" t="s">
        <v>18</v>
      </c>
      <c r="B152" s="30" t="s">
        <v>19</v>
      </c>
      <c r="C152" s="23"/>
      <c r="D152" s="14">
        <v>0</v>
      </c>
      <c r="E152" s="14">
        <v>141698954.99000001</v>
      </c>
      <c r="F152" s="15">
        <v>-141698954.99000001</v>
      </c>
      <c r="G152" s="35" t="s">
        <v>138</v>
      </c>
    </row>
    <row r="153" spans="1:7" ht="77.400000000000006" customHeight="1" x14ac:dyDescent="0.25">
      <c r="A153" s="58" t="s">
        <v>18</v>
      </c>
      <c r="B153" s="30" t="s">
        <v>19</v>
      </c>
      <c r="C153" s="40"/>
      <c r="D153" s="14">
        <v>135521107.97999999</v>
      </c>
      <c r="E153" s="41">
        <v>141521107.97999999</v>
      </c>
      <c r="F153" s="15">
        <f t="shared" ref="F153:F154" si="8">E153-D153</f>
        <v>6000000</v>
      </c>
      <c r="G153" s="35" t="s">
        <v>299</v>
      </c>
    </row>
    <row r="154" spans="1:7" ht="77.400000000000006" customHeight="1" x14ac:dyDescent="0.25">
      <c r="A154" s="58" t="s">
        <v>18</v>
      </c>
      <c r="B154" s="30" t="s">
        <v>19</v>
      </c>
      <c r="C154" s="23"/>
      <c r="D154" s="14">
        <v>135521107.97999999</v>
      </c>
      <c r="E154" s="14">
        <f>8052675.97-3610200</f>
        <v>4442475.97</v>
      </c>
      <c r="F154" s="15">
        <f t="shared" si="8"/>
        <v>-131078632.00999999</v>
      </c>
      <c r="G154" s="35" t="s">
        <v>20</v>
      </c>
    </row>
    <row r="155" spans="1:7" ht="133.80000000000001" customHeight="1" thickBot="1" x14ac:dyDescent="0.3">
      <c r="A155" s="45" t="s">
        <v>136</v>
      </c>
      <c r="B155" s="34" t="s">
        <v>137</v>
      </c>
      <c r="C155" s="24"/>
      <c r="D155" s="20">
        <v>221042060.36000001</v>
      </c>
      <c r="E155" s="20">
        <f>203673478.36-38000000</f>
        <v>165673478.36000001</v>
      </c>
      <c r="F155" s="21">
        <f t="shared" si="4"/>
        <v>-55368582</v>
      </c>
      <c r="G155" s="36" t="s">
        <v>181</v>
      </c>
    </row>
    <row r="156" spans="1:7" ht="32.25" customHeight="1" thickTop="1" x14ac:dyDescent="0.25">
      <c r="A156" s="49" t="s">
        <v>26</v>
      </c>
      <c r="B156" s="48"/>
      <c r="C156" s="50"/>
      <c r="D156" s="11">
        <v>11731145792.16</v>
      </c>
      <c r="E156" s="11">
        <v>12907122792.16</v>
      </c>
      <c r="F156" s="12">
        <f t="shared" si="4"/>
        <v>1175977000</v>
      </c>
      <c r="G156" s="17"/>
    </row>
    <row r="157" spans="1:7" ht="45.6" customHeight="1" x14ac:dyDescent="0.25">
      <c r="A157" s="58" t="s">
        <v>139</v>
      </c>
      <c r="B157" s="30" t="s">
        <v>300</v>
      </c>
      <c r="C157" s="23"/>
      <c r="D157" s="14">
        <v>12910000</v>
      </c>
      <c r="E157" s="14">
        <v>8910000</v>
      </c>
      <c r="F157" s="15">
        <f t="shared" si="4"/>
        <v>-4000000</v>
      </c>
      <c r="G157" s="90" t="s">
        <v>301</v>
      </c>
    </row>
    <row r="158" spans="1:7" ht="46.8" customHeight="1" x14ac:dyDescent="0.25">
      <c r="A158" s="58" t="s">
        <v>141</v>
      </c>
      <c r="B158" s="108" t="s">
        <v>143</v>
      </c>
      <c r="C158" s="23"/>
      <c r="D158" s="14">
        <v>24383563.27</v>
      </c>
      <c r="E158" s="14">
        <v>28383563.27</v>
      </c>
      <c r="F158" s="15">
        <f t="shared" si="4"/>
        <v>4000000</v>
      </c>
      <c r="G158" s="92"/>
    </row>
    <row r="159" spans="1:7" ht="54" customHeight="1" x14ac:dyDescent="0.25">
      <c r="A159" s="58" t="s">
        <v>139</v>
      </c>
      <c r="B159" s="30" t="s">
        <v>300</v>
      </c>
      <c r="C159" s="23"/>
      <c r="D159" s="14">
        <v>12910000</v>
      </c>
      <c r="E159" s="14">
        <v>10071894.84</v>
      </c>
      <c r="F159" s="15">
        <f t="shared" si="4"/>
        <v>-2838105.16</v>
      </c>
      <c r="G159" s="90" t="s">
        <v>124</v>
      </c>
    </row>
    <row r="160" spans="1:7" ht="55.2" customHeight="1" x14ac:dyDescent="0.25">
      <c r="A160" s="58" t="s">
        <v>139</v>
      </c>
      <c r="B160" s="30" t="s">
        <v>318</v>
      </c>
      <c r="C160" s="23"/>
      <c r="D160" s="14">
        <v>1000000</v>
      </c>
      <c r="E160" s="14">
        <v>2779163.02</v>
      </c>
      <c r="F160" s="15">
        <f t="shared" si="4"/>
        <v>1779163.02</v>
      </c>
      <c r="G160" s="91"/>
    </row>
    <row r="161" spans="1:7" ht="84" customHeight="1" x14ac:dyDescent="0.25">
      <c r="A161" s="58" t="s">
        <v>154</v>
      </c>
      <c r="B161" s="30" t="s">
        <v>155</v>
      </c>
      <c r="C161" s="23"/>
      <c r="D161" s="14">
        <v>704796660.69000006</v>
      </c>
      <c r="E161" s="14">
        <v>705855602.83000004</v>
      </c>
      <c r="F161" s="15">
        <f t="shared" si="4"/>
        <v>1058942.1399999857</v>
      </c>
      <c r="G161" s="92"/>
    </row>
    <row r="162" spans="1:7" ht="36" customHeight="1" x14ac:dyDescent="0.25">
      <c r="A162" s="99" t="s">
        <v>35</v>
      </c>
      <c r="B162" s="108" t="s">
        <v>37</v>
      </c>
      <c r="C162" s="109"/>
      <c r="D162" s="15">
        <v>51579112.609999999</v>
      </c>
      <c r="E162" s="15">
        <f>51535744.81-679683</f>
        <v>50856061.810000002</v>
      </c>
      <c r="F162" s="15">
        <f>E162-D162</f>
        <v>-723050.79999999702</v>
      </c>
      <c r="G162" s="90" t="s">
        <v>12</v>
      </c>
    </row>
    <row r="163" spans="1:7" ht="37.799999999999997" customHeight="1" x14ac:dyDescent="0.25">
      <c r="A163" s="99"/>
      <c r="B163" s="108" t="s">
        <v>38</v>
      </c>
      <c r="C163" s="109"/>
      <c r="D163" s="15">
        <v>300000</v>
      </c>
      <c r="E163" s="15">
        <f>343367.8+679683</f>
        <v>1023050.8</v>
      </c>
      <c r="F163" s="15">
        <f>E163-D163</f>
        <v>723050.8</v>
      </c>
      <c r="G163" s="92"/>
    </row>
    <row r="164" spans="1:7" ht="44.4" customHeight="1" x14ac:dyDescent="0.25">
      <c r="A164" s="99" t="s">
        <v>35</v>
      </c>
      <c r="B164" s="108" t="s">
        <v>36</v>
      </c>
      <c r="C164" s="109"/>
      <c r="D164" s="15">
        <v>70001758</v>
      </c>
      <c r="E164" s="15">
        <v>70762968</v>
      </c>
      <c r="F164" s="15">
        <f t="shared" si="4"/>
        <v>761210</v>
      </c>
      <c r="G164" s="90" t="s">
        <v>30</v>
      </c>
    </row>
    <row r="165" spans="1:7" ht="45" customHeight="1" x14ac:dyDescent="0.25">
      <c r="A165" s="99"/>
      <c r="B165" s="108" t="s">
        <v>37</v>
      </c>
      <c r="C165" s="109"/>
      <c r="D165" s="15">
        <v>51579112.609999999</v>
      </c>
      <c r="E165" s="15">
        <v>50817902.609999999</v>
      </c>
      <c r="F165" s="15">
        <f t="shared" si="4"/>
        <v>-761210</v>
      </c>
      <c r="G165" s="92"/>
    </row>
    <row r="166" spans="1:7" ht="23.4" customHeight="1" x14ac:dyDescent="0.25">
      <c r="A166" s="102" t="s">
        <v>35</v>
      </c>
      <c r="B166" s="108" t="s">
        <v>37</v>
      </c>
      <c r="C166" s="109"/>
      <c r="D166" s="15">
        <v>51579112.609999999</v>
      </c>
      <c r="E166" s="15">
        <v>51443376.609999999</v>
      </c>
      <c r="F166" s="15">
        <f t="shared" si="4"/>
        <v>-135736</v>
      </c>
      <c r="G166" s="90" t="s">
        <v>57</v>
      </c>
    </row>
    <row r="167" spans="1:7" ht="23.4" customHeight="1" x14ac:dyDescent="0.25">
      <c r="A167" s="103"/>
      <c r="B167" s="108" t="s">
        <v>302</v>
      </c>
      <c r="C167" s="109"/>
      <c r="D167" s="15">
        <v>201141280</v>
      </c>
      <c r="E167" s="15">
        <v>201277016</v>
      </c>
      <c r="F167" s="15">
        <f t="shared" si="4"/>
        <v>135736</v>
      </c>
      <c r="G167" s="91"/>
    </row>
    <row r="168" spans="1:7" ht="45.6" customHeight="1" x14ac:dyDescent="0.25">
      <c r="A168" s="89" t="s">
        <v>303</v>
      </c>
      <c r="B168" s="108" t="s">
        <v>304</v>
      </c>
      <c r="C168" s="109"/>
      <c r="D168" s="15">
        <v>211381460.69999999</v>
      </c>
      <c r="E168" s="15">
        <v>11729099.76</v>
      </c>
      <c r="F168" s="15">
        <f t="shared" si="4"/>
        <v>-199652360.94</v>
      </c>
      <c r="G168" s="91"/>
    </row>
    <row r="169" spans="1:7" ht="48" customHeight="1" x14ac:dyDescent="0.25">
      <c r="A169" s="89" t="s">
        <v>305</v>
      </c>
      <c r="B169" s="108" t="s">
        <v>306</v>
      </c>
      <c r="C169" s="109"/>
      <c r="D169" s="15">
        <v>2441776479.1900001</v>
      </c>
      <c r="E169" s="15">
        <v>2489115165.6900001</v>
      </c>
      <c r="F169" s="15">
        <f t="shared" si="4"/>
        <v>47338686.5</v>
      </c>
      <c r="G169" s="91"/>
    </row>
    <row r="170" spans="1:7" ht="47.4" customHeight="1" x14ac:dyDescent="0.25">
      <c r="A170" s="89" t="s">
        <v>307</v>
      </c>
      <c r="B170" s="108" t="s">
        <v>308</v>
      </c>
      <c r="C170" s="109"/>
      <c r="D170" s="15">
        <v>1300133818</v>
      </c>
      <c r="E170" s="15">
        <v>1452447492.4400001</v>
      </c>
      <c r="F170" s="15">
        <f t="shared" si="4"/>
        <v>152313674.44000006</v>
      </c>
      <c r="G170" s="92"/>
    </row>
    <row r="171" spans="1:7" ht="60.6" customHeight="1" x14ac:dyDescent="0.25">
      <c r="A171" s="89" t="s">
        <v>309</v>
      </c>
      <c r="B171" s="108" t="s">
        <v>310</v>
      </c>
      <c r="C171" s="109"/>
      <c r="D171" s="15">
        <v>1551646897.46</v>
      </c>
      <c r="E171" s="15">
        <v>1398114950.04</v>
      </c>
      <c r="F171" s="15">
        <f t="shared" si="4"/>
        <v>-153531947.42000008</v>
      </c>
      <c r="G171" s="90" t="s">
        <v>124</v>
      </c>
    </row>
    <row r="172" spans="1:7" ht="45.6" customHeight="1" x14ac:dyDescent="0.25">
      <c r="A172" s="89" t="s">
        <v>39</v>
      </c>
      <c r="B172" s="108" t="s">
        <v>314</v>
      </c>
      <c r="C172" s="109"/>
      <c r="D172" s="15">
        <v>216748353.91999999</v>
      </c>
      <c r="E172" s="15">
        <v>65744956.259999998</v>
      </c>
      <c r="F172" s="15">
        <f t="shared" si="4"/>
        <v>-151003397.66</v>
      </c>
      <c r="G172" s="91"/>
    </row>
    <row r="173" spans="1:7" ht="45.6" customHeight="1" x14ac:dyDescent="0.25">
      <c r="A173" s="89" t="s">
        <v>311</v>
      </c>
      <c r="B173" s="108" t="s">
        <v>313</v>
      </c>
      <c r="C173" s="109"/>
      <c r="D173" s="15">
        <v>0</v>
      </c>
      <c r="E173" s="15">
        <v>66869565.219999999</v>
      </c>
      <c r="F173" s="15">
        <f t="shared" si="4"/>
        <v>66869565.219999999</v>
      </c>
      <c r="G173" s="91"/>
    </row>
    <row r="174" spans="1:7" ht="73.8" customHeight="1" x14ac:dyDescent="0.25">
      <c r="A174" s="89" t="s">
        <v>315</v>
      </c>
      <c r="B174" s="108" t="s">
        <v>316</v>
      </c>
      <c r="C174" s="109"/>
      <c r="D174" s="15">
        <v>0</v>
      </c>
      <c r="E174" s="15">
        <v>4982878.26</v>
      </c>
      <c r="F174" s="15">
        <f t="shared" si="4"/>
        <v>4982878.26</v>
      </c>
      <c r="G174" s="91"/>
    </row>
    <row r="175" spans="1:7" ht="47.4" customHeight="1" x14ac:dyDescent="0.25">
      <c r="A175" s="89" t="s">
        <v>305</v>
      </c>
      <c r="B175" s="108" t="s">
        <v>306</v>
      </c>
      <c r="C175" s="109"/>
      <c r="D175" s="15">
        <v>2441776479.1900001</v>
      </c>
      <c r="E175" s="15">
        <v>2674459380.79</v>
      </c>
      <c r="F175" s="15">
        <f>E175-D175</f>
        <v>232682901.5999999</v>
      </c>
      <c r="G175" s="92"/>
    </row>
    <row r="176" spans="1:7" ht="24" customHeight="1" x14ac:dyDescent="0.25">
      <c r="A176" s="102" t="s">
        <v>311</v>
      </c>
      <c r="B176" s="108" t="s">
        <v>312</v>
      </c>
      <c r="C176" s="109"/>
      <c r="D176" s="15">
        <v>0</v>
      </c>
      <c r="E176" s="15">
        <v>116514000</v>
      </c>
      <c r="F176" s="15">
        <f>E176-D176</f>
        <v>116514000</v>
      </c>
      <c r="G176" s="90" t="s">
        <v>61</v>
      </c>
    </row>
    <row r="177" spans="1:7" ht="24" customHeight="1" x14ac:dyDescent="0.25">
      <c r="A177" s="103"/>
      <c r="B177" s="108" t="s">
        <v>313</v>
      </c>
      <c r="C177" s="109"/>
      <c r="D177" s="15">
        <v>0</v>
      </c>
      <c r="E177" s="15">
        <v>769000000</v>
      </c>
      <c r="F177" s="15">
        <f>E177-D177</f>
        <v>769000000</v>
      </c>
      <c r="G177" s="92"/>
    </row>
    <row r="178" spans="1:7" ht="73.2" customHeight="1" x14ac:dyDescent="0.25">
      <c r="A178" s="89" t="s">
        <v>315</v>
      </c>
      <c r="B178" s="108" t="s">
        <v>316</v>
      </c>
      <c r="C178" s="109"/>
      <c r="D178" s="15">
        <v>0</v>
      </c>
      <c r="E178" s="15">
        <v>57303100</v>
      </c>
      <c r="F178" s="15">
        <f>E178-D178</f>
        <v>57303100</v>
      </c>
      <c r="G178" s="84" t="s">
        <v>61</v>
      </c>
    </row>
    <row r="179" spans="1:7" ht="46.8" customHeight="1" x14ac:dyDescent="0.25">
      <c r="A179" s="58" t="s">
        <v>39</v>
      </c>
      <c r="B179" s="108" t="s">
        <v>40</v>
      </c>
      <c r="C179" s="109"/>
      <c r="D179" s="15">
        <v>216748353.91999999</v>
      </c>
      <c r="E179" s="15">
        <v>346254853.92000002</v>
      </c>
      <c r="F179" s="15">
        <f t="shared" si="4"/>
        <v>129506500.00000003</v>
      </c>
      <c r="G179" s="35" t="s">
        <v>61</v>
      </c>
    </row>
    <row r="180" spans="1:7" ht="44.4" customHeight="1" x14ac:dyDescent="0.25">
      <c r="A180" s="102" t="s">
        <v>141</v>
      </c>
      <c r="B180" s="108" t="s">
        <v>142</v>
      </c>
      <c r="C180" s="109"/>
      <c r="D180" s="15">
        <v>91525543</v>
      </c>
      <c r="E180" s="15">
        <v>89307997.680000007</v>
      </c>
      <c r="F180" s="15">
        <f t="shared" si="4"/>
        <v>-2217545.3199999928</v>
      </c>
      <c r="G180" s="90" t="s">
        <v>30</v>
      </c>
    </row>
    <row r="181" spans="1:7" ht="44.4" customHeight="1" x14ac:dyDescent="0.25">
      <c r="A181" s="103"/>
      <c r="B181" s="108" t="s">
        <v>143</v>
      </c>
      <c r="C181" s="109"/>
      <c r="D181" s="15">
        <v>24383563.27</v>
      </c>
      <c r="E181" s="15">
        <v>26601108.59</v>
      </c>
      <c r="F181" s="15">
        <f t="shared" si="4"/>
        <v>2217545.3200000003</v>
      </c>
      <c r="G181" s="92"/>
    </row>
    <row r="182" spans="1:7" ht="46.2" customHeight="1" x14ac:dyDescent="0.25">
      <c r="A182" s="58" t="s">
        <v>141</v>
      </c>
      <c r="B182" s="108" t="s">
        <v>143</v>
      </c>
      <c r="C182" s="109"/>
      <c r="D182" s="15">
        <v>24383563.27</v>
      </c>
      <c r="E182" s="15">
        <f>23675453.27-50684</f>
        <v>23624769.27</v>
      </c>
      <c r="F182" s="15">
        <f t="shared" si="4"/>
        <v>-758794</v>
      </c>
      <c r="G182" s="90" t="s">
        <v>12</v>
      </c>
    </row>
    <row r="183" spans="1:7" ht="129.6" customHeight="1" x14ac:dyDescent="0.25">
      <c r="A183" s="58" t="s">
        <v>23</v>
      </c>
      <c r="B183" s="108" t="s">
        <v>144</v>
      </c>
      <c r="C183" s="109"/>
      <c r="D183" s="15">
        <v>0</v>
      </c>
      <c r="E183" s="15">
        <f>708110+50684</f>
        <v>758794</v>
      </c>
      <c r="F183" s="15">
        <f t="shared" si="4"/>
        <v>758794</v>
      </c>
      <c r="G183" s="92"/>
    </row>
    <row r="184" spans="1:7" ht="46.8" customHeight="1" x14ac:dyDescent="0.25">
      <c r="A184" s="58" t="s">
        <v>139</v>
      </c>
      <c r="B184" s="108" t="s">
        <v>140</v>
      </c>
      <c r="C184" s="109"/>
      <c r="D184" s="15">
        <v>10000000</v>
      </c>
      <c r="E184" s="15">
        <v>0</v>
      </c>
      <c r="F184" s="15">
        <f>E184-D184</f>
        <v>-10000000</v>
      </c>
      <c r="G184" s="94" t="s">
        <v>117</v>
      </c>
    </row>
    <row r="185" spans="1:7" ht="32.4" customHeight="1" x14ac:dyDescent="0.25">
      <c r="A185" s="58" t="s">
        <v>147</v>
      </c>
      <c r="B185" s="108" t="s">
        <v>148</v>
      </c>
      <c r="C185" s="109"/>
      <c r="D185" s="15">
        <v>1000000</v>
      </c>
      <c r="E185" s="15">
        <v>0</v>
      </c>
      <c r="F185" s="15">
        <f t="shared" ref="F185:F196" si="9">E185-D185</f>
        <v>-1000000</v>
      </c>
      <c r="G185" s="94"/>
    </row>
    <row r="186" spans="1:7" ht="46.2" customHeight="1" x14ac:dyDescent="0.25">
      <c r="A186" s="58" t="s">
        <v>139</v>
      </c>
      <c r="B186" s="108" t="s">
        <v>149</v>
      </c>
      <c r="C186" s="109"/>
      <c r="D186" s="15">
        <v>10000000</v>
      </c>
      <c r="E186" s="15">
        <v>0</v>
      </c>
      <c r="F186" s="15">
        <f t="shared" si="9"/>
        <v>-10000000</v>
      </c>
      <c r="G186" s="94"/>
    </row>
    <row r="187" spans="1:7" ht="46.8" customHeight="1" x14ac:dyDescent="0.25">
      <c r="A187" s="58" t="s">
        <v>139</v>
      </c>
      <c r="B187" s="108" t="s">
        <v>150</v>
      </c>
      <c r="C187" s="109"/>
      <c r="D187" s="15">
        <v>20000000</v>
      </c>
      <c r="E187" s="15">
        <v>0</v>
      </c>
      <c r="F187" s="15">
        <f t="shared" si="9"/>
        <v>-20000000</v>
      </c>
      <c r="G187" s="94"/>
    </row>
    <row r="188" spans="1:7" ht="45.6" customHeight="1" x14ac:dyDescent="0.25">
      <c r="A188" s="58" t="s">
        <v>139</v>
      </c>
      <c r="B188" s="108" t="s">
        <v>151</v>
      </c>
      <c r="C188" s="109"/>
      <c r="D188" s="15">
        <v>111410786.43000001</v>
      </c>
      <c r="E188" s="15">
        <v>72410786.430000007</v>
      </c>
      <c r="F188" s="15">
        <f t="shared" si="9"/>
        <v>-39000000</v>
      </c>
      <c r="G188" s="94"/>
    </row>
    <row r="189" spans="1:7" ht="47.4" customHeight="1" x14ac:dyDescent="0.25">
      <c r="A189" s="58" t="s">
        <v>139</v>
      </c>
      <c r="B189" s="108" t="s">
        <v>152</v>
      </c>
      <c r="C189" s="109"/>
      <c r="D189" s="15">
        <v>177788952.02000001</v>
      </c>
      <c r="E189" s="15">
        <v>168038952.02000001</v>
      </c>
      <c r="F189" s="15">
        <f t="shared" si="9"/>
        <v>-9750000</v>
      </c>
      <c r="G189" s="94"/>
    </row>
    <row r="190" spans="1:7" ht="33.6" customHeight="1" x14ac:dyDescent="0.25">
      <c r="A190" s="58" t="s">
        <v>147</v>
      </c>
      <c r="B190" s="108" t="s">
        <v>153</v>
      </c>
      <c r="C190" s="109"/>
      <c r="D190" s="15">
        <v>1746882693.5899999</v>
      </c>
      <c r="E190" s="15">
        <v>1734782693.5899999</v>
      </c>
      <c r="F190" s="15">
        <f t="shared" si="9"/>
        <v>-12100000</v>
      </c>
      <c r="G190" s="94"/>
    </row>
    <row r="191" spans="1:7" ht="45.6" customHeight="1" x14ac:dyDescent="0.25">
      <c r="A191" s="99" t="s">
        <v>139</v>
      </c>
      <c r="B191" s="108" t="s">
        <v>317</v>
      </c>
      <c r="C191" s="109"/>
      <c r="D191" s="15">
        <v>7000000</v>
      </c>
      <c r="E191" s="15">
        <v>7607624</v>
      </c>
      <c r="F191" s="15">
        <f t="shared" si="9"/>
        <v>607624</v>
      </c>
      <c r="G191" s="94" t="s">
        <v>30</v>
      </c>
    </row>
    <row r="192" spans="1:7" ht="45" customHeight="1" x14ac:dyDescent="0.25">
      <c r="A192" s="99"/>
      <c r="B192" s="108" t="s">
        <v>151</v>
      </c>
      <c r="C192" s="109"/>
      <c r="D192" s="15">
        <v>111410786.43000001</v>
      </c>
      <c r="E192" s="15">
        <v>110803162.43000001</v>
      </c>
      <c r="F192" s="15">
        <f t="shared" si="9"/>
        <v>-607624</v>
      </c>
      <c r="G192" s="94"/>
    </row>
    <row r="193" spans="1:7" ht="45" customHeight="1" x14ac:dyDescent="0.25">
      <c r="A193" s="102" t="s">
        <v>139</v>
      </c>
      <c r="B193" s="108" t="s">
        <v>151</v>
      </c>
      <c r="C193" s="109"/>
      <c r="D193" s="15">
        <v>111410786.43000001</v>
      </c>
      <c r="E193" s="15">
        <v>94606891.230000004</v>
      </c>
      <c r="F193" s="15">
        <f t="shared" si="9"/>
        <v>-16803895.200000003</v>
      </c>
      <c r="G193" s="94" t="s">
        <v>30</v>
      </c>
    </row>
    <row r="194" spans="1:7" ht="45" customHeight="1" x14ac:dyDescent="0.25">
      <c r="A194" s="103"/>
      <c r="B194" s="108" t="s">
        <v>152</v>
      </c>
      <c r="C194" s="109"/>
      <c r="D194" s="15">
        <v>177788952.02000001</v>
      </c>
      <c r="E194" s="15">
        <v>194592847.22</v>
      </c>
      <c r="F194" s="15">
        <f t="shared" si="9"/>
        <v>16803895.199999988</v>
      </c>
      <c r="G194" s="94"/>
    </row>
    <row r="195" spans="1:7" ht="89.4" customHeight="1" x14ac:dyDescent="0.25">
      <c r="A195" s="58" t="s">
        <v>145</v>
      </c>
      <c r="B195" s="108" t="s">
        <v>146</v>
      </c>
      <c r="C195" s="109"/>
      <c r="D195" s="15">
        <v>252744451.93000001</v>
      </c>
      <c r="E195" s="15">
        <v>292048151.93000001</v>
      </c>
      <c r="F195" s="15">
        <f t="shared" si="9"/>
        <v>39303700</v>
      </c>
      <c r="G195" s="90" t="s">
        <v>226</v>
      </c>
    </row>
    <row r="196" spans="1:7" ht="74.400000000000006" customHeight="1" thickBot="1" x14ac:dyDescent="0.3">
      <c r="A196" s="45" t="s">
        <v>154</v>
      </c>
      <c r="B196" s="110" t="s">
        <v>155</v>
      </c>
      <c r="C196" s="111"/>
      <c r="D196" s="21">
        <v>704796660.69000006</v>
      </c>
      <c r="E196" s="21">
        <v>870996360.69000006</v>
      </c>
      <c r="F196" s="21">
        <f t="shared" si="9"/>
        <v>166199700</v>
      </c>
      <c r="G196" s="93"/>
    </row>
    <row r="197" spans="1:7" ht="46.8" customHeight="1" thickTop="1" x14ac:dyDescent="0.25">
      <c r="A197" s="25" t="s">
        <v>10</v>
      </c>
      <c r="B197" s="51"/>
      <c r="C197" s="52"/>
      <c r="D197" s="12">
        <v>12742443762.290001</v>
      </c>
      <c r="E197" s="12">
        <v>13575545308.690001</v>
      </c>
      <c r="F197" s="12">
        <f t="shared" ref="F197:F298" si="10">E197-D197</f>
        <v>833101546.39999962</v>
      </c>
      <c r="G197" s="53"/>
    </row>
    <row r="198" spans="1:7" ht="48.6" customHeight="1" x14ac:dyDescent="0.25">
      <c r="A198" s="53" t="s">
        <v>156</v>
      </c>
      <c r="B198" s="51" t="s">
        <v>157</v>
      </c>
      <c r="C198" s="52"/>
      <c r="D198" s="15">
        <v>739092.44</v>
      </c>
      <c r="E198" s="15">
        <v>736378.44</v>
      </c>
      <c r="F198" s="38">
        <f>E198-D198</f>
        <v>-2714</v>
      </c>
      <c r="G198" s="104" t="s">
        <v>12</v>
      </c>
    </row>
    <row r="199" spans="1:7" ht="130.19999999999999" customHeight="1" x14ac:dyDescent="0.25">
      <c r="A199" s="53" t="s">
        <v>23</v>
      </c>
      <c r="B199" s="51" t="s">
        <v>158</v>
      </c>
      <c r="C199" s="52"/>
      <c r="D199" s="38">
        <v>0</v>
      </c>
      <c r="E199" s="38">
        <v>2714</v>
      </c>
      <c r="F199" s="38">
        <f>E199-D199</f>
        <v>2714</v>
      </c>
      <c r="G199" s="106"/>
    </row>
    <row r="200" spans="1:7" ht="24.6" customHeight="1" x14ac:dyDescent="0.25">
      <c r="A200" s="104" t="s">
        <v>54</v>
      </c>
      <c r="B200" s="51" t="s">
        <v>159</v>
      </c>
      <c r="C200" s="52"/>
      <c r="D200" s="38">
        <v>0</v>
      </c>
      <c r="E200" s="38">
        <f>29403556+8895784.8</f>
        <v>38299340.799999997</v>
      </c>
      <c r="F200" s="38">
        <f t="shared" ref="F200:F228" si="11">E200-D200</f>
        <v>38299340.799999997</v>
      </c>
      <c r="G200" s="104" t="s">
        <v>57</v>
      </c>
    </row>
    <row r="201" spans="1:7" ht="24.6" customHeight="1" x14ac:dyDescent="0.25">
      <c r="A201" s="106"/>
      <c r="B201" s="51" t="s">
        <v>160</v>
      </c>
      <c r="C201" s="52"/>
      <c r="D201" s="38">
        <v>0</v>
      </c>
      <c r="E201" s="38">
        <f>1146969.6+365341.2</f>
        <v>1512310.8</v>
      </c>
      <c r="F201" s="38">
        <f t="shared" si="11"/>
        <v>1512310.8</v>
      </c>
      <c r="G201" s="105"/>
    </row>
    <row r="202" spans="1:7" ht="74.400000000000006" customHeight="1" x14ac:dyDescent="0.25">
      <c r="A202" s="114" t="s">
        <v>170</v>
      </c>
      <c r="B202" s="51" t="s">
        <v>171</v>
      </c>
      <c r="C202" s="52"/>
      <c r="D202" s="38">
        <v>399085420.80000001</v>
      </c>
      <c r="E202" s="38">
        <f>368534895.2-9261126</f>
        <v>359273769.19999999</v>
      </c>
      <c r="F202" s="38">
        <f t="shared" si="11"/>
        <v>-39811651.600000024</v>
      </c>
      <c r="G202" s="106"/>
    </row>
    <row r="203" spans="1:7" ht="81" customHeight="1" x14ac:dyDescent="0.25">
      <c r="A203" s="112" t="s">
        <v>161</v>
      </c>
      <c r="B203" s="113" t="s">
        <v>162</v>
      </c>
      <c r="C203" s="109"/>
      <c r="D203" s="15">
        <v>0</v>
      </c>
      <c r="E203" s="15">
        <f>65074450+72927364.04</f>
        <v>138001814.04000002</v>
      </c>
      <c r="F203" s="15">
        <f t="shared" si="11"/>
        <v>138001814.04000002</v>
      </c>
      <c r="G203" s="94" t="s">
        <v>61</v>
      </c>
    </row>
    <row r="204" spans="1:7" ht="83.4" customHeight="1" x14ac:dyDescent="0.25">
      <c r="A204" s="112"/>
      <c r="B204" s="113" t="s">
        <v>163</v>
      </c>
      <c r="C204" s="109"/>
      <c r="D204" s="15">
        <v>0</v>
      </c>
      <c r="E204" s="15">
        <f>1985550+2555135.96</f>
        <v>4540685.96</v>
      </c>
      <c r="F204" s="15">
        <f t="shared" si="11"/>
        <v>4540685.96</v>
      </c>
      <c r="G204" s="94"/>
    </row>
    <row r="205" spans="1:7" ht="82.8" customHeight="1" x14ac:dyDescent="0.25">
      <c r="A205" s="112" t="s">
        <v>161</v>
      </c>
      <c r="B205" s="113" t="s">
        <v>162</v>
      </c>
      <c r="C205" s="109"/>
      <c r="D205" s="15">
        <v>0</v>
      </c>
      <c r="E205" s="15">
        <v>488249.96</v>
      </c>
      <c r="F205" s="15">
        <f t="shared" si="11"/>
        <v>488249.96</v>
      </c>
      <c r="G205" s="90" t="s">
        <v>82</v>
      </c>
    </row>
    <row r="206" spans="1:7" ht="82.8" customHeight="1" x14ac:dyDescent="0.25">
      <c r="A206" s="112"/>
      <c r="B206" s="113" t="s">
        <v>163</v>
      </c>
      <c r="C206" s="109"/>
      <c r="D206" s="15">
        <v>0</v>
      </c>
      <c r="E206" s="15">
        <v>-488249.96</v>
      </c>
      <c r="F206" s="15">
        <f t="shared" si="11"/>
        <v>-488249.96</v>
      </c>
      <c r="G206" s="92"/>
    </row>
    <row r="207" spans="1:7" ht="112.8" customHeight="1" x14ac:dyDescent="0.25">
      <c r="A207" s="104" t="s">
        <v>321</v>
      </c>
      <c r="B207" s="113" t="s">
        <v>322</v>
      </c>
      <c r="C207" s="109"/>
      <c r="D207" s="15">
        <v>0</v>
      </c>
      <c r="E207" s="15">
        <v>7752300</v>
      </c>
      <c r="F207" s="15">
        <f t="shared" si="11"/>
        <v>7752300</v>
      </c>
      <c r="G207" s="94" t="s">
        <v>61</v>
      </c>
    </row>
    <row r="208" spans="1:7" ht="111" customHeight="1" x14ac:dyDescent="0.25">
      <c r="A208" s="106"/>
      <c r="B208" s="113" t="s">
        <v>323</v>
      </c>
      <c r="C208" s="109"/>
      <c r="D208" s="15">
        <v>0</v>
      </c>
      <c r="E208" s="15">
        <v>224900</v>
      </c>
      <c r="F208" s="15">
        <f t="shared" si="11"/>
        <v>224900</v>
      </c>
      <c r="G208" s="94"/>
    </row>
    <row r="209" spans="1:7" ht="49.2" customHeight="1" x14ac:dyDescent="0.25">
      <c r="A209" s="114" t="s">
        <v>319</v>
      </c>
      <c r="B209" s="113" t="s">
        <v>320</v>
      </c>
      <c r="C209" s="109"/>
      <c r="D209" s="15">
        <v>4500000</v>
      </c>
      <c r="E209" s="15">
        <v>0</v>
      </c>
      <c r="F209" s="15">
        <f t="shared" si="11"/>
        <v>-4500000</v>
      </c>
      <c r="G209" s="90" t="s">
        <v>57</v>
      </c>
    </row>
    <row r="210" spans="1:7" ht="31.8" customHeight="1" x14ac:dyDescent="0.25">
      <c r="A210" s="114" t="s">
        <v>326</v>
      </c>
      <c r="B210" s="113" t="s">
        <v>327</v>
      </c>
      <c r="C210" s="109"/>
      <c r="D210" s="15">
        <v>311021280</v>
      </c>
      <c r="E210" s="15">
        <v>310391280</v>
      </c>
      <c r="F210" s="15">
        <f t="shared" si="11"/>
        <v>-630000</v>
      </c>
      <c r="G210" s="91"/>
    </row>
    <row r="211" spans="1:7" ht="17.399999999999999" customHeight="1" x14ac:dyDescent="0.25">
      <c r="A211" s="104" t="s">
        <v>164</v>
      </c>
      <c r="B211" s="51" t="s">
        <v>167</v>
      </c>
      <c r="C211" s="109"/>
      <c r="D211" s="38">
        <v>8000000</v>
      </c>
      <c r="E211" s="15">
        <v>9200000</v>
      </c>
      <c r="F211" s="15">
        <f t="shared" si="11"/>
        <v>1200000</v>
      </c>
      <c r="G211" s="91"/>
    </row>
    <row r="212" spans="1:7" ht="17.399999999999999" customHeight="1" x14ac:dyDescent="0.25">
      <c r="A212" s="106"/>
      <c r="B212" s="51" t="s">
        <v>328</v>
      </c>
      <c r="C212" s="109"/>
      <c r="D212" s="38">
        <v>803657800</v>
      </c>
      <c r="E212" s="15">
        <v>802457800</v>
      </c>
      <c r="F212" s="15">
        <f t="shared" si="11"/>
        <v>-1200000</v>
      </c>
      <c r="G212" s="91"/>
    </row>
    <row r="213" spans="1:7" ht="88.8" customHeight="1" x14ac:dyDescent="0.25">
      <c r="A213" s="104" t="s">
        <v>168</v>
      </c>
      <c r="B213" s="51" t="s">
        <v>330</v>
      </c>
      <c r="C213" s="109"/>
      <c r="D213" s="38">
        <v>0</v>
      </c>
      <c r="E213" s="15">
        <v>7776.85</v>
      </c>
      <c r="F213" s="15">
        <f t="shared" si="11"/>
        <v>7776.85</v>
      </c>
      <c r="G213" s="91"/>
    </row>
    <row r="214" spans="1:7" ht="89.4" customHeight="1" x14ac:dyDescent="0.25">
      <c r="A214" s="106"/>
      <c r="B214" s="51" t="s">
        <v>169</v>
      </c>
      <c r="C214" s="109"/>
      <c r="D214" s="38">
        <v>0</v>
      </c>
      <c r="E214" s="15">
        <v>-7776.85</v>
      </c>
      <c r="F214" s="15">
        <f t="shared" si="11"/>
        <v>-7776.85</v>
      </c>
      <c r="G214" s="91"/>
    </row>
    <row r="215" spans="1:7" ht="45.6" customHeight="1" x14ac:dyDescent="0.25">
      <c r="A215" s="114" t="s">
        <v>335</v>
      </c>
      <c r="B215" s="113" t="s">
        <v>336</v>
      </c>
      <c r="C215" s="109"/>
      <c r="D215" s="38">
        <v>1969417.53</v>
      </c>
      <c r="E215" s="38">
        <v>2599417.5299999998</v>
      </c>
      <c r="F215" s="38">
        <f t="shared" si="11"/>
        <v>629999.99999999977</v>
      </c>
      <c r="G215" s="91"/>
    </row>
    <row r="216" spans="1:7" ht="45.6" customHeight="1" x14ac:dyDescent="0.25">
      <c r="A216" s="85" t="s">
        <v>343</v>
      </c>
      <c r="B216" s="51" t="s">
        <v>344</v>
      </c>
      <c r="C216" s="52"/>
      <c r="D216" s="38">
        <v>133977000</v>
      </c>
      <c r="E216" s="38">
        <v>138477000</v>
      </c>
      <c r="F216" s="38">
        <f t="shared" si="11"/>
        <v>4500000</v>
      </c>
      <c r="G216" s="92"/>
    </row>
    <row r="217" spans="1:7" ht="44.4" customHeight="1" x14ac:dyDescent="0.25">
      <c r="A217" s="104" t="s">
        <v>164</v>
      </c>
      <c r="B217" s="51" t="s">
        <v>165</v>
      </c>
      <c r="C217" s="52"/>
      <c r="D217" s="38">
        <v>1000000</v>
      </c>
      <c r="E217" s="38">
        <v>635800</v>
      </c>
      <c r="F217" s="38">
        <f t="shared" si="11"/>
        <v>-364200</v>
      </c>
      <c r="G217" s="90" t="s">
        <v>30</v>
      </c>
    </row>
    <row r="218" spans="1:7" ht="44.4" customHeight="1" x14ac:dyDescent="0.25">
      <c r="A218" s="106"/>
      <c r="B218" s="51" t="s">
        <v>167</v>
      </c>
      <c r="C218" s="52"/>
      <c r="D218" s="38">
        <v>8000000</v>
      </c>
      <c r="E218" s="38">
        <v>8364200</v>
      </c>
      <c r="F218" s="38">
        <f t="shared" si="11"/>
        <v>364200</v>
      </c>
      <c r="G218" s="92"/>
    </row>
    <row r="219" spans="1:7" ht="73.8" customHeight="1" x14ac:dyDescent="0.25">
      <c r="A219" s="68" t="s">
        <v>52</v>
      </c>
      <c r="B219" s="51" t="s">
        <v>166</v>
      </c>
      <c r="C219" s="52"/>
      <c r="D219" s="38">
        <v>0</v>
      </c>
      <c r="E219" s="38">
        <v>2110040</v>
      </c>
      <c r="F219" s="38">
        <f t="shared" si="11"/>
        <v>2110040</v>
      </c>
      <c r="G219" s="60" t="s">
        <v>134</v>
      </c>
    </row>
    <row r="220" spans="1:7" ht="106.8" customHeight="1" x14ac:dyDescent="0.25">
      <c r="A220" s="86" t="s">
        <v>324</v>
      </c>
      <c r="B220" s="51" t="s">
        <v>325</v>
      </c>
      <c r="C220" s="52"/>
      <c r="D220" s="38">
        <v>345958017</v>
      </c>
      <c r="E220" s="38">
        <v>334639295.30000001</v>
      </c>
      <c r="F220" s="38">
        <f t="shared" si="11"/>
        <v>-11318721.699999988</v>
      </c>
      <c r="G220" s="90" t="s">
        <v>69</v>
      </c>
    </row>
    <row r="221" spans="1:7" ht="102" customHeight="1" x14ac:dyDescent="0.25">
      <c r="A221" s="86" t="s">
        <v>337</v>
      </c>
      <c r="B221" s="51" t="s">
        <v>338</v>
      </c>
      <c r="C221" s="52"/>
      <c r="D221" s="38">
        <v>0</v>
      </c>
      <c r="E221" s="38">
        <v>11318721.699999999</v>
      </c>
      <c r="F221" s="38">
        <f t="shared" si="11"/>
        <v>11318721.699999999</v>
      </c>
      <c r="G221" s="92"/>
    </row>
    <row r="222" spans="1:7" ht="61.2" customHeight="1" x14ac:dyDescent="0.25">
      <c r="A222" s="86" t="s">
        <v>324</v>
      </c>
      <c r="B222" s="51" t="s">
        <v>325</v>
      </c>
      <c r="C222" s="52"/>
      <c r="D222" s="38">
        <v>345958017</v>
      </c>
      <c r="E222" s="38">
        <v>335958017</v>
      </c>
      <c r="F222" s="38">
        <f t="shared" si="11"/>
        <v>-10000000</v>
      </c>
      <c r="G222" s="90" t="s">
        <v>69</v>
      </c>
    </row>
    <row r="223" spans="1:7" ht="74.400000000000006" customHeight="1" x14ac:dyDescent="0.25">
      <c r="A223" s="86" t="s">
        <v>170</v>
      </c>
      <c r="B223" s="51" t="s">
        <v>171</v>
      </c>
      <c r="C223" s="52"/>
      <c r="D223" s="38">
        <v>399085420.80000001</v>
      </c>
      <c r="E223" s="38">
        <v>382276116.39999998</v>
      </c>
      <c r="F223" s="38">
        <f t="shared" si="11"/>
        <v>-16809304.400000036</v>
      </c>
      <c r="G223" s="91"/>
    </row>
    <row r="224" spans="1:7" ht="101.4" customHeight="1" x14ac:dyDescent="0.25">
      <c r="A224" s="86" t="s">
        <v>331</v>
      </c>
      <c r="B224" s="51" t="s">
        <v>332</v>
      </c>
      <c r="C224" s="52"/>
      <c r="D224" s="38">
        <v>198198096.80000001</v>
      </c>
      <c r="E224" s="38">
        <v>183198096.80000001</v>
      </c>
      <c r="F224" s="38">
        <f t="shared" si="11"/>
        <v>-15000000</v>
      </c>
      <c r="G224" s="91"/>
    </row>
    <row r="225" spans="1:7" ht="62.4" customHeight="1" x14ac:dyDescent="0.25">
      <c r="A225" s="86" t="s">
        <v>333</v>
      </c>
      <c r="B225" s="51" t="s">
        <v>334</v>
      </c>
      <c r="C225" s="52"/>
      <c r="D225" s="38">
        <v>44000000</v>
      </c>
      <c r="E225" s="38">
        <v>38700000</v>
      </c>
      <c r="F225" s="38">
        <f t="shared" si="11"/>
        <v>-5300000</v>
      </c>
      <c r="G225" s="91"/>
    </row>
    <row r="226" spans="1:7" ht="59.4" customHeight="1" x14ac:dyDescent="0.25">
      <c r="A226" s="86" t="s">
        <v>337</v>
      </c>
      <c r="B226" s="51" t="s">
        <v>338</v>
      </c>
      <c r="C226" s="52"/>
      <c r="D226" s="38">
        <v>0</v>
      </c>
      <c r="E226" s="38">
        <v>47109304.399999999</v>
      </c>
      <c r="F226" s="38">
        <f t="shared" si="11"/>
        <v>47109304.399999999</v>
      </c>
      <c r="G226" s="92"/>
    </row>
    <row r="227" spans="1:7" ht="60" customHeight="1" x14ac:dyDescent="0.25">
      <c r="A227" s="86" t="s">
        <v>337</v>
      </c>
      <c r="B227" s="51" t="s">
        <v>338</v>
      </c>
      <c r="C227" s="52"/>
      <c r="D227" s="38">
        <v>0</v>
      </c>
      <c r="E227" s="38">
        <v>671922300</v>
      </c>
      <c r="F227" s="38">
        <f>E227-D227</f>
        <v>671922300</v>
      </c>
      <c r="G227" s="35" t="s">
        <v>61</v>
      </c>
    </row>
    <row r="228" spans="1:7" ht="48" customHeight="1" x14ac:dyDescent="0.25">
      <c r="A228" s="114" t="s">
        <v>164</v>
      </c>
      <c r="B228" s="51" t="s">
        <v>328</v>
      </c>
      <c r="C228" s="52"/>
      <c r="D228" s="38">
        <v>803657800</v>
      </c>
      <c r="E228" s="38">
        <v>758657800</v>
      </c>
      <c r="F228" s="38">
        <f t="shared" si="11"/>
        <v>-45000000</v>
      </c>
      <c r="G228" s="65" t="s">
        <v>329</v>
      </c>
    </row>
    <row r="229" spans="1:7" ht="45" customHeight="1" x14ac:dyDescent="0.25">
      <c r="A229" s="46" t="s">
        <v>21</v>
      </c>
      <c r="B229" s="13" t="s">
        <v>41</v>
      </c>
      <c r="C229" s="23"/>
      <c r="D229" s="15">
        <v>11000</v>
      </c>
      <c r="E229" s="15">
        <v>38500</v>
      </c>
      <c r="F229" s="15">
        <f t="shared" si="10"/>
        <v>27500</v>
      </c>
      <c r="G229" s="35" t="s">
        <v>15</v>
      </c>
    </row>
    <row r="230" spans="1:7" ht="177" customHeight="1" x14ac:dyDescent="0.25">
      <c r="A230" s="61" t="s">
        <v>168</v>
      </c>
      <c r="B230" s="13" t="s">
        <v>169</v>
      </c>
      <c r="C230" s="23"/>
      <c r="D230" s="15">
        <v>0</v>
      </c>
      <c r="E230" s="15">
        <v>53426700</v>
      </c>
      <c r="F230" s="15">
        <f t="shared" si="10"/>
        <v>53426700</v>
      </c>
      <c r="G230" s="65" t="s">
        <v>61</v>
      </c>
    </row>
    <row r="231" spans="1:7" ht="52.2" customHeight="1" x14ac:dyDescent="0.25">
      <c r="A231" s="100" t="s">
        <v>172</v>
      </c>
      <c r="B231" s="13" t="s">
        <v>173</v>
      </c>
      <c r="C231" s="23"/>
      <c r="D231" s="15">
        <v>0</v>
      </c>
      <c r="E231" s="15">
        <v>1094823.24</v>
      </c>
      <c r="F231" s="15">
        <f t="shared" si="10"/>
        <v>1094823.24</v>
      </c>
      <c r="G231" s="94" t="s">
        <v>79</v>
      </c>
    </row>
    <row r="232" spans="1:7" ht="52.2" customHeight="1" x14ac:dyDescent="0.25">
      <c r="A232" s="100"/>
      <c r="B232" s="13" t="s">
        <v>174</v>
      </c>
      <c r="C232" s="23"/>
      <c r="D232" s="15">
        <v>1094823.24</v>
      </c>
      <c r="E232" s="15">
        <v>0</v>
      </c>
      <c r="F232" s="15">
        <f t="shared" si="10"/>
        <v>-1094823.24</v>
      </c>
      <c r="G232" s="94"/>
    </row>
    <row r="233" spans="1:7" ht="60" customHeight="1" x14ac:dyDescent="0.25">
      <c r="A233" s="88" t="s">
        <v>229</v>
      </c>
      <c r="B233" s="13" t="s">
        <v>339</v>
      </c>
      <c r="C233" s="23"/>
      <c r="D233" s="15">
        <v>0</v>
      </c>
      <c r="E233" s="15">
        <v>95306.4</v>
      </c>
      <c r="F233" s="15">
        <f t="shared" si="10"/>
        <v>95306.4</v>
      </c>
      <c r="G233" s="87" t="s">
        <v>340</v>
      </c>
    </row>
    <row r="234" spans="1:7" ht="46.8" customHeight="1" x14ac:dyDescent="0.25">
      <c r="A234" s="88" t="s">
        <v>341</v>
      </c>
      <c r="B234" s="13" t="s">
        <v>342</v>
      </c>
      <c r="C234" s="23"/>
      <c r="D234" s="15">
        <v>37550000</v>
      </c>
      <c r="E234" s="15">
        <v>37521029</v>
      </c>
      <c r="F234" s="15">
        <f t="shared" si="10"/>
        <v>-28971</v>
      </c>
      <c r="G234" s="90" t="s">
        <v>12</v>
      </c>
    </row>
    <row r="235" spans="1:7" ht="66.599999999999994" customHeight="1" x14ac:dyDescent="0.25">
      <c r="A235" s="96" t="s">
        <v>23</v>
      </c>
      <c r="B235" s="13" t="s">
        <v>345</v>
      </c>
      <c r="C235" s="23"/>
      <c r="D235" s="15">
        <v>0</v>
      </c>
      <c r="E235" s="15">
        <v>8971</v>
      </c>
      <c r="F235" s="15">
        <f t="shared" si="10"/>
        <v>8971</v>
      </c>
      <c r="G235" s="91"/>
    </row>
    <row r="236" spans="1:7" ht="64.2" customHeight="1" x14ac:dyDescent="0.25">
      <c r="A236" s="98"/>
      <c r="B236" s="13" t="s">
        <v>45</v>
      </c>
      <c r="C236" s="23"/>
      <c r="D236" s="15">
        <v>0</v>
      </c>
      <c r="E236" s="15">
        <v>20000</v>
      </c>
      <c r="F236" s="15">
        <f t="shared" si="10"/>
        <v>20000</v>
      </c>
      <c r="G236" s="92"/>
    </row>
    <row r="237" spans="1:7" ht="16.8" customHeight="1" x14ac:dyDescent="0.25">
      <c r="A237" s="96" t="s">
        <v>42</v>
      </c>
      <c r="B237" s="13" t="s">
        <v>43</v>
      </c>
      <c r="C237" s="23"/>
      <c r="D237" s="15">
        <v>0</v>
      </c>
      <c r="E237" s="15">
        <v>12700</v>
      </c>
      <c r="F237" s="15">
        <f t="shared" si="10"/>
        <v>12700</v>
      </c>
      <c r="G237" s="90" t="s">
        <v>12</v>
      </c>
    </row>
    <row r="238" spans="1:7" ht="16.8" customHeight="1" x14ac:dyDescent="0.25">
      <c r="A238" s="98"/>
      <c r="B238" s="13" t="s">
        <v>44</v>
      </c>
      <c r="C238" s="40"/>
      <c r="D238" s="42">
        <v>85000</v>
      </c>
      <c r="E238" s="42">
        <v>68300</v>
      </c>
      <c r="F238" s="42">
        <f t="shared" si="10"/>
        <v>-16700</v>
      </c>
      <c r="G238" s="91"/>
    </row>
    <row r="239" spans="1:7" ht="127.2" customHeight="1" thickBot="1" x14ac:dyDescent="0.3">
      <c r="A239" s="55" t="s">
        <v>23</v>
      </c>
      <c r="B239" s="19" t="s">
        <v>45</v>
      </c>
      <c r="C239" s="24"/>
      <c r="D239" s="21">
        <v>0</v>
      </c>
      <c r="E239" s="21">
        <v>4000</v>
      </c>
      <c r="F239" s="21">
        <f t="shared" si="10"/>
        <v>4000</v>
      </c>
      <c r="G239" s="93"/>
    </row>
    <row r="240" spans="1:7" ht="32.25" customHeight="1" thickTop="1" x14ac:dyDescent="0.25">
      <c r="A240" s="49" t="s">
        <v>27</v>
      </c>
      <c r="B240" s="54"/>
      <c r="C240" s="50"/>
      <c r="D240" s="11">
        <v>92545281</v>
      </c>
      <c r="E240" s="11">
        <v>92545281</v>
      </c>
      <c r="F240" s="12">
        <f t="shared" si="10"/>
        <v>0</v>
      </c>
      <c r="G240" s="18"/>
    </row>
    <row r="241" spans="1:7" ht="61.2" customHeight="1" x14ac:dyDescent="0.25">
      <c r="A241" s="58" t="s">
        <v>11</v>
      </c>
      <c r="B241" s="13" t="s">
        <v>346</v>
      </c>
      <c r="C241" s="23"/>
      <c r="D241" s="14">
        <v>1531767</v>
      </c>
      <c r="E241" s="14">
        <v>1631767</v>
      </c>
      <c r="F241" s="15">
        <f t="shared" si="10"/>
        <v>100000</v>
      </c>
      <c r="G241" s="90" t="s">
        <v>30</v>
      </c>
    </row>
    <row r="242" spans="1:7" ht="34.200000000000003" customHeight="1" x14ac:dyDescent="0.25">
      <c r="A242" s="58" t="s">
        <v>28</v>
      </c>
      <c r="B242" s="16" t="s">
        <v>175</v>
      </c>
      <c r="C242" s="22"/>
      <c r="D242" s="14">
        <v>1662500</v>
      </c>
      <c r="E242" s="14">
        <v>1562500</v>
      </c>
      <c r="F242" s="15">
        <f t="shared" si="10"/>
        <v>-100000</v>
      </c>
      <c r="G242" s="92"/>
    </row>
    <row r="243" spans="1:7" ht="44.4" customHeight="1" x14ac:dyDescent="0.25">
      <c r="A243" s="70" t="s">
        <v>28</v>
      </c>
      <c r="B243" s="16" t="s">
        <v>175</v>
      </c>
      <c r="C243" s="22"/>
      <c r="D243" s="14">
        <v>1662500</v>
      </c>
      <c r="E243" s="14">
        <v>1658082.6</v>
      </c>
      <c r="F243" s="15">
        <f t="shared" si="10"/>
        <v>-4417.3999999999069</v>
      </c>
      <c r="G243" s="90" t="s">
        <v>30</v>
      </c>
    </row>
    <row r="244" spans="1:7" ht="44.4" customHeight="1" x14ac:dyDescent="0.25">
      <c r="A244" s="70" t="s">
        <v>176</v>
      </c>
      <c r="B244" s="16" t="s">
        <v>177</v>
      </c>
      <c r="C244" s="22"/>
      <c r="D244" s="15">
        <v>48330</v>
      </c>
      <c r="E244" s="15">
        <v>52747.4</v>
      </c>
      <c r="F244" s="15">
        <f t="shared" si="10"/>
        <v>4417.4000000000015</v>
      </c>
      <c r="G244" s="92"/>
    </row>
    <row r="245" spans="1:7" ht="30" customHeight="1" x14ac:dyDescent="0.25">
      <c r="A245" s="58" t="s">
        <v>28</v>
      </c>
      <c r="B245" s="13" t="s">
        <v>29</v>
      </c>
      <c r="C245" s="23"/>
      <c r="D245" s="15">
        <v>799932</v>
      </c>
      <c r="E245" s="15">
        <f>464171.05-60000-89200</f>
        <v>314971.05</v>
      </c>
      <c r="F245" s="15">
        <f t="shared" si="10"/>
        <v>-484960.95</v>
      </c>
      <c r="G245" s="94" t="s">
        <v>12</v>
      </c>
    </row>
    <row r="246" spans="1:7" ht="131.4" customHeight="1" x14ac:dyDescent="0.25">
      <c r="A246" s="58" t="s">
        <v>23</v>
      </c>
      <c r="B246" s="13" t="s">
        <v>347</v>
      </c>
      <c r="C246" s="23"/>
      <c r="D246" s="15">
        <v>0</v>
      </c>
      <c r="E246" s="15">
        <f>335760.95+60000+89200</f>
        <v>484960.95</v>
      </c>
      <c r="F246" s="15">
        <f>E246-D246</f>
        <v>484960.95</v>
      </c>
      <c r="G246" s="94"/>
    </row>
    <row r="247" spans="1:7" ht="29.4" customHeight="1" x14ac:dyDescent="0.25">
      <c r="A247" s="58" t="s">
        <v>28</v>
      </c>
      <c r="B247" s="13" t="s">
        <v>29</v>
      </c>
      <c r="C247" s="23"/>
      <c r="D247" s="15">
        <v>799932</v>
      </c>
      <c r="E247" s="15">
        <v>749932</v>
      </c>
      <c r="F247" s="15">
        <f t="shared" si="10"/>
        <v>-50000</v>
      </c>
      <c r="G247" s="94" t="s">
        <v>47</v>
      </c>
    </row>
    <row r="248" spans="1:7" ht="130.19999999999999" customHeight="1" thickBot="1" x14ac:dyDescent="0.3">
      <c r="A248" s="45" t="s">
        <v>23</v>
      </c>
      <c r="B248" s="19" t="s">
        <v>46</v>
      </c>
      <c r="C248" s="24"/>
      <c r="D248" s="21">
        <v>0</v>
      </c>
      <c r="E248" s="21">
        <v>50000</v>
      </c>
      <c r="F248" s="21">
        <f t="shared" si="10"/>
        <v>50000</v>
      </c>
      <c r="G248" s="95"/>
    </row>
    <row r="249" spans="1:7" ht="34.200000000000003" customHeight="1" thickTop="1" x14ac:dyDescent="0.25">
      <c r="A249" s="49" t="s">
        <v>227</v>
      </c>
      <c r="B249" s="16"/>
      <c r="C249" s="22"/>
      <c r="D249" s="12">
        <v>883388617</v>
      </c>
      <c r="E249" s="12">
        <v>663388617</v>
      </c>
      <c r="F249" s="12">
        <f t="shared" si="10"/>
        <v>-220000000</v>
      </c>
      <c r="G249" s="66"/>
    </row>
    <row r="250" spans="1:7" ht="17.399999999999999" customHeight="1" x14ac:dyDescent="0.25">
      <c r="A250" s="102" t="s">
        <v>67</v>
      </c>
      <c r="B250" s="13" t="s">
        <v>348</v>
      </c>
      <c r="C250" s="23"/>
      <c r="D250" s="15">
        <v>100000</v>
      </c>
      <c r="E250" s="15">
        <v>0</v>
      </c>
      <c r="F250" s="15">
        <f>E250-D250</f>
        <v>-100000</v>
      </c>
      <c r="G250" s="90" t="s">
        <v>407</v>
      </c>
    </row>
    <row r="251" spans="1:7" ht="16.8" customHeight="1" x14ac:dyDescent="0.25">
      <c r="A251" s="103"/>
      <c r="B251" s="13" t="s">
        <v>349</v>
      </c>
      <c r="C251" s="23"/>
      <c r="D251" s="15">
        <v>0</v>
      </c>
      <c r="E251" s="15">
        <v>100000</v>
      </c>
      <c r="F251" s="15">
        <f t="shared" si="10"/>
        <v>100000</v>
      </c>
      <c r="G251" s="91"/>
    </row>
    <row r="252" spans="1:7" ht="16.8" customHeight="1" x14ac:dyDescent="0.25">
      <c r="A252" s="102" t="s">
        <v>350</v>
      </c>
      <c r="B252" s="13" t="s">
        <v>351</v>
      </c>
      <c r="C252" s="23"/>
      <c r="D252" s="15">
        <v>30000</v>
      </c>
      <c r="E252" s="15">
        <v>0</v>
      </c>
      <c r="F252" s="15">
        <f t="shared" si="10"/>
        <v>-30000</v>
      </c>
      <c r="G252" s="91"/>
    </row>
    <row r="253" spans="1:7" ht="16.8" customHeight="1" x14ac:dyDescent="0.25">
      <c r="A253" s="103"/>
      <c r="B253" s="13" t="s">
        <v>352</v>
      </c>
      <c r="C253" s="23"/>
      <c r="D253" s="15">
        <v>0</v>
      </c>
      <c r="E253" s="15">
        <v>30000</v>
      </c>
      <c r="F253" s="15">
        <f t="shared" si="10"/>
        <v>30000</v>
      </c>
      <c r="G253" s="91"/>
    </row>
    <row r="254" spans="1:7" ht="31.2" customHeight="1" x14ac:dyDescent="0.25">
      <c r="A254" s="102" t="s">
        <v>353</v>
      </c>
      <c r="B254" s="13" t="s">
        <v>354</v>
      </c>
      <c r="C254" s="23"/>
      <c r="D254" s="15">
        <v>5255000</v>
      </c>
      <c r="E254" s="15">
        <v>2925152.6</v>
      </c>
      <c r="F254" s="15">
        <f t="shared" si="10"/>
        <v>-2329847.4</v>
      </c>
      <c r="G254" s="91"/>
    </row>
    <row r="255" spans="1:7" ht="31.8" customHeight="1" x14ac:dyDescent="0.25">
      <c r="A255" s="103"/>
      <c r="B255" s="13" t="s">
        <v>355</v>
      </c>
      <c r="C255" s="23"/>
      <c r="D255" s="15">
        <v>0</v>
      </c>
      <c r="E255" s="15">
        <v>2329847.4</v>
      </c>
      <c r="F255" s="15">
        <f t="shared" si="10"/>
        <v>2329847.4</v>
      </c>
      <c r="G255" s="91"/>
    </row>
    <row r="256" spans="1:7" ht="31.8" customHeight="1" x14ac:dyDescent="0.25">
      <c r="A256" s="102" t="s">
        <v>353</v>
      </c>
      <c r="B256" s="13" t="s">
        <v>356</v>
      </c>
      <c r="C256" s="23"/>
      <c r="D256" s="15">
        <v>39694300</v>
      </c>
      <c r="E256" s="15">
        <v>20223412.300000001</v>
      </c>
      <c r="F256" s="15">
        <f t="shared" si="10"/>
        <v>-19470887.699999999</v>
      </c>
      <c r="G256" s="91"/>
    </row>
    <row r="257" spans="1:7" ht="31.2" customHeight="1" x14ac:dyDescent="0.25">
      <c r="A257" s="103"/>
      <c r="B257" s="13" t="s">
        <v>357</v>
      </c>
      <c r="C257" s="23"/>
      <c r="D257" s="15">
        <v>0</v>
      </c>
      <c r="E257" s="15">
        <v>19470887.699999999</v>
      </c>
      <c r="F257" s="15">
        <f t="shared" si="10"/>
        <v>19470887.699999999</v>
      </c>
      <c r="G257" s="91"/>
    </row>
    <row r="258" spans="1:7" ht="16.8" customHeight="1" x14ac:dyDescent="0.25">
      <c r="A258" s="102" t="s">
        <v>358</v>
      </c>
      <c r="B258" s="13" t="s">
        <v>359</v>
      </c>
      <c r="C258" s="23"/>
      <c r="D258" s="15">
        <v>45750425</v>
      </c>
      <c r="E258" s="15">
        <v>28239301.359999999</v>
      </c>
      <c r="F258" s="15">
        <f t="shared" si="10"/>
        <v>-17511123.640000001</v>
      </c>
      <c r="G258" s="91"/>
    </row>
    <row r="259" spans="1:7" ht="16.8" customHeight="1" x14ac:dyDescent="0.25">
      <c r="A259" s="103"/>
      <c r="B259" s="13" t="s">
        <v>360</v>
      </c>
      <c r="C259" s="23"/>
      <c r="D259" s="15">
        <v>23197262</v>
      </c>
      <c r="E259" s="15">
        <v>40708385.640000001</v>
      </c>
      <c r="F259" s="15">
        <f t="shared" si="10"/>
        <v>17511123.640000001</v>
      </c>
      <c r="G259" s="92"/>
    </row>
    <row r="260" spans="1:7" ht="66" customHeight="1" x14ac:dyDescent="0.25">
      <c r="A260" s="99" t="s">
        <v>178</v>
      </c>
      <c r="B260" s="13" t="s">
        <v>179</v>
      </c>
      <c r="C260" s="23"/>
      <c r="D260" s="15">
        <v>60000000</v>
      </c>
      <c r="E260" s="15">
        <v>0</v>
      </c>
      <c r="F260" s="15">
        <f t="shared" si="10"/>
        <v>-60000000</v>
      </c>
      <c r="G260" s="94" t="s">
        <v>181</v>
      </c>
    </row>
    <row r="261" spans="1:7" ht="66.599999999999994" customHeight="1" thickBot="1" x14ac:dyDescent="0.3">
      <c r="A261" s="115"/>
      <c r="B261" s="19" t="s">
        <v>180</v>
      </c>
      <c r="C261" s="24"/>
      <c r="D261" s="21">
        <v>160000000</v>
      </c>
      <c r="E261" s="21">
        <v>0</v>
      </c>
      <c r="F261" s="21">
        <f t="shared" si="10"/>
        <v>-160000000</v>
      </c>
      <c r="G261" s="95"/>
    </row>
    <row r="262" spans="1:7" ht="21" customHeight="1" thickTop="1" x14ac:dyDescent="0.25">
      <c r="A262" s="116" t="s">
        <v>361</v>
      </c>
      <c r="B262" s="54"/>
      <c r="C262" s="50"/>
      <c r="D262" s="12">
        <v>251875725</v>
      </c>
      <c r="E262" s="12">
        <v>303125925</v>
      </c>
      <c r="F262" s="12">
        <f t="shared" si="10"/>
        <v>51250200</v>
      </c>
      <c r="G262" s="84"/>
    </row>
    <row r="263" spans="1:7" ht="75" customHeight="1" x14ac:dyDescent="0.25">
      <c r="A263" s="89" t="s">
        <v>362</v>
      </c>
      <c r="B263" s="13" t="s">
        <v>363</v>
      </c>
      <c r="C263" s="23"/>
      <c r="D263" s="15">
        <v>191169200</v>
      </c>
      <c r="E263" s="15">
        <v>194779400</v>
      </c>
      <c r="F263" s="15">
        <f t="shared" si="10"/>
        <v>3610200</v>
      </c>
      <c r="G263" s="35" t="s">
        <v>299</v>
      </c>
    </row>
    <row r="264" spans="1:7" ht="144.6" customHeight="1" thickBot="1" x14ac:dyDescent="0.3">
      <c r="A264" s="117" t="s">
        <v>364</v>
      </c>
      <c r="B264" s="19" t="s">
        <v>365</v>
      </c>
      <c r="C264" s="24"/>
      <c r="D264" s="21">
        <v>0</v>
      </c>
      <c r="E264" s="21">
        <v>47640000</v>
      </c>
      <c r="F264" s="21">
        <f t="shared" si="10"/>
        <v>47640000</v>
      </c>
      <c r="G264" s="36" t="s">
        <v>74</v>
      </c>
    </row>
    <row r="265" spans="1:7" ht="33.6" customHeight="1" thickTop="1" x14ac:dyDescent="0.25">
      <c r="A265" s="116" t="s">
        <v>366</v>
      </c>
      <c r="B265" s="54"/>
      <c r="C265" s="50"/>
      <c r="D265" s="12">
        <v>264217608</v>
      </c>
      <c r="E265" s="12">
        <v>264217608</v>
      </c>
      <c r="F265" s="12">
        <f t="shared" si="10"/>
        <v>0</v>
      </c>
      <c r="G265" s="84"/>
    </row>
    <row r="266" spans="1:7" ht="60" customHeight="1" x14ac:dyDescent="0.25">
      <c r="A266" s="89" t="s">
        <v>11</v>
      </c>
      <c r="B266" s="13" t="s">
        <v>367</v>
      </c>
      <c r="C266" s="23"/>
      <c r="D266" s="14">
        <v>159915608</v>
      </c>
      <c r="E266" s="14">
        <v>159869068.24000001</v>
      </c>
      <c r="F266" s="15">
        <f>E266-D266</f>
        <v>-46539.759999990463</v>
      </c>
      <c r="G266" s="90" t="s">
        <v>12</v>
      </c>
    </row>
    <row r="267" spans="1:7" ht="129.6" customHeight="1" thickBot="1" x14ac:dyDescent="0.3">
      <c r="A267" s="117" t="s">
        <v>23</v>
      </c>
      <c r="B267" s="19" t="s">
        <v>368</v>
      </c>
      <c r="C267" s="24"/>
      <c r="D267" s="21">
        <v>0</v>
      </c>
      <c r="E267" s="21">
        <v>46539.76</v>
      </c>
      <c r="F267" s="21">
        <f>E267-D267</f>
        <v>46539.76</v>
      </c>
      <c r="G267" s="93"/>
    </row>
    <row r="268" spans="1:7" ht="46.2" customHeight="1" thickTop="1" x14ac:dyDescent="0.25">
      <c r="A268" s="49" t="s">
        <v>183</v>
      </c>
      <c r="B268" s="54"/>
      <c r="C268" s="50"/>
      <c r="D268" s="11">
        <v>721778631</v>
      </c>
      <c r="E268" s="11">
        <v>1410134131</v>
      </c>
      <c r="F268" s="12">
        <f t="shared" si="10"/>
        <v>688355500</v>
      </c>
      <c r="G268" s="84"/>
    </row>
    <row r="269" spans="1:7" ht="17.399999999999999" customHeight="1" x14ac:dyDescent="0.25">
      <c r="A269" s="70" t="s">
        <v>369</v>
      </c>
      <c r="B269" s="16" t="s">
        <v>370</v>
      </c>
      <c r="C269" s="22"/>
      <c r="D269" s="14">
        <v>31815214.239999998</v>
      </c>
      <c r="E269" s="14">
        <v>32171057.850000001</v>
      </c>
      <c r="F269" s="38">
        <f>E269-D269</f>
        <v>355843.61000000313</v>
      </c>
      <c r="G269" s="90" t="s">
        <v>30</v>
      </c>
    </row>
    <row r="270" spans="1:7" ht="60" customHeight="1" x14ac:dyDescent="0.25">
      <c r="A270" s="70" t="s">
        <v>378</v>
      </c>
      <c r="B270" s="16" t="s">
        <v>379</v>
      </c>
      <c r="C270" s="22"/>
      <c r="D270" s="37">
        <v>14205130.300000001</v>
      </c>
      <c r="E270" s="37">
        <v>13974020</v>
      </c>
      <c r="F270" s="38">
        <f t="shared" ref="F270:F294" si="12">E270-D270</f>
        <v>-231110.30000000075</v>
      </c>
      <c r="G270" s="91"/>
    </row>
    <row r="271" spans="1:7" ht="100.8" customHeight="1" x14ac:dyDescent="0.25">
      <c r="A271" s="70" t="s">
        <v>384</v>
      </c>
      <c r="B271" s="16" t="s">
        <v>385</v>
      </c>
      <c r="C271" s="22"/>
      <c r="D271" s="37">
        <v>9380731.3100000005</v>
      </c>
      <c r="E271" s="37">
        <v>9255998</v>
      </c>
      <c r="F271" s="38">
        <f t="shared" si="12"/>
        <v>-124733.31000000052</v>
      </c>
      <c r="G271" s="92"/>
    </row>
    <row r="272" spans="1:7" ht="89.4" customHeight="1" x14ac:dyDescent="0.25">
      <c r="A272" s="70" t="s">
        <v>375</v>
      </c>
      <c r="B272" s="16" t="s">
        <v>376</v>
      </c>
      <c r="C272" s="22"/>
      <c r="D272" s="37">
        <v>0</v>
      </c>
      <c r="E272" s="37">
        <v>34610300</v>
      </c>
      <c r="F272" s="38">
        <f t="shared" si="12"/>
        <v>34610300</v>
      </c>
      <c r="G272" s="35" t="s">
        <v>61</v>
      </c>
    </row>
    <row r="273" spans="1:7" ht="66" customHeight="1" x14ac:dyDescent="0.25">
      <c r="A273" s="70" t="s">
        <v>371</v>
      </c>
      <c r="B273" s="16" t="s">
        <v>372</v>
      </c>
      <c r="C273" s="22"/>
      <c r="D273" s="14">
        <v>3500000</v>
      </c>
      <c r="E273" s="14">
        <v>3150401</v>
      </c>
      <c r="F273" s="38">
        <f t="shared" si="12"/>
        <v>-349599</v>
      </c>
      <c r="G273" s="90" t="s">
        <v>69</v>
      </c>
    </row>
    <row r="274" spans="1:7" ht="141" customHeight="1" x14ac:dyDescent="0.25">
      <c r="A274" s="70" t="s">
        <v>375</v>
      </c>
      <c r="B274" s="16" t="s">
        <v>376</v>
      </c>
      <c r="C274" s="22"/>
      <c r="D274" s="37">
        <v>0</v>
      </c>
      <c r="E274" s="37">
        <v>349599</v>
      </c>
      <c r="F274" s="38">
        <f t="shared" si="12"/>
        <v>349599</v>
      </c>
      <c r="G274" s="92"/>
    </row>
    <row r="275" spans="1:7" ht="45" customHeight="1" x14ac:dyDescent="0.25">
      <c r="A275" s="102" t="s">
        <v>375</v>
      </c>
      <c r="B275" s="16" t="s">
        <v>377</v>
      </c>
      <c r="C275" s="22"/>
      <c r="D275" s="37">
        <v>0</v>
      </c>
      <c r="E275" s="37">
        <v>379038.24</v>
      </c>
      <c r="F275" s="38">
        <f t="shared" si="12"/>
        <v>379038.24</v>
      </c>
      <c r="G275" s="94" t="s">
        <v>79</v>
      </c>
    </row>
    <row r="276" spans="1:7" ht="45" customHeight="1" x14ac:dyDescent="0.25">
      <c r="A276" s="103"/>
      <c r="B276" s="16" t="s">
        <v>376</v>
      </c>
      <c r="C276" s="22"/>
      <c r="D276" s="37">
        <v>0</v>
      </c>
      <c r="E276" s="37">
        <v>-379038.24</v>
      </c>
      <c r="F276" s="38">
        <f t="shared" si="12"/>
        <v>-379038.24</v>
      </c>
      <c r="G276" s="94"/>
    </row>
    <row r="277" spans="1:7" ht="23.4" customHeight="1" x14ac:dyDescent="0.25">
      <c r="A277" s="102" t="s">
        <v>184</v>
      </c>
      <c r="B277" s="16" t="s">
        <v>373</v>
      </c>
      <c r="C277" s="22"/>
      <c r="D277" s="14">
        <v>5757036</v>
      </c>
      <c r="E277" s="14">
        <v>4041832</v>
      </c>
      <c r="F277" s="38">
        <f t="shared" si="12"/>
        <v>-1715204</v>
      </c>
      <c r="G277" s="90" t="s">
        <v>57</v>
      </c>
    </row>
    <row r="278" spans="1:7" ht="23.4" customHeight="1" x14ac:dyDescent="0.25">
      <c r="A278" s="118"/>
      <c r="B278" s="16" t="s">
        <v>388</v>
      </c>
      <c r="C278" s="22"/>
      <c r="D278" s="14">
        <v>26500000</v>
      </c>
      <c r="E278" s="14">
        <v>11636519</v>
      </c>
      <c r="F278" s="38">
        <f t="shared" si="12"/>
        <v>-14863481</v>
      </c>
      <c r="G278" s="91"/>
    </row>
    <row r="279" spans="1:7" ht="23.4" customHeight="1" x14ac:dyDescent="0.25">
      <c r="A279" s="118"/>
      <c r="B279" s="16" t="s">
        <v>185</v>
      </c>
      <c r="C279" s="22"/>
      <c r="D279" s="37">
        <v>0</v>
      </c>
      <c r="E279" s="37">
        <v>-71963</v>
      </c>
      <c r="F279" s="38">
        <f t="shared" si="12"/>
        <v>-71963</v>
      </c>
      <c r="G279" s="91"/>
    </row>
    <row r="280" spans="1:7" ht="24" customHeight="1" x14ac:dyDescent="0.25">
      <c r="A280" s="118"/>
      <c r="B280" s="16" t="s">
        <v>186</v>
      </c>
      <c r="C280" s="22"/>
      <c r="D280" s="37">
        <v>377835982</v>
      </c>
      <c r="E280" s="37">
        <v>399628590</v>
      </c>
      <c r="F280" s="38">
        <f t="shared" si="12"/>
        <v>21792608</v>
      </c>
      <c r="G280" s="91"/>
    </row>
    <row r="281" spans="1:7" ht="24" customHeight="1" x14ac:dyDescent="0.25">
      <c r="A281" s="103"/>
      <c r="B281" s="16" t="s">
        <v>390</v>
      </c>
      <c r="C281" s="22"/>
      <c r="D281" s="37">
        <v>8600482</v>
      </c>
      <c r="E281" s="37">
        <v>3458522</v>
      </c>
      <c r="F281" s="38">
        <f t="shared" si="12"/>
        <v>-5141960</v>
      </c>
      <c r="G281" s="92"/>
    </row>
    <row r="282" spans="1:7" ht="19.8" customHeight="1" x14ac:dyDescent="0.25">
      <c r="A282" s="102" t="s">
        <v>187</v>
      </c>
      <c r="B282" s="16" t="s">
        <v>374</v>
      </c>
      <c r="C282" s="22"/>
      <c r="D282" s="37">
        <v>0</v>
      </c>
      <c r="E282" s="37">
        <v>542300</v>
      </c>
      <c r="F282" s="38">
        <f t="shared" si="12"/>
        <v>542300</v>
      </c>
      <c r="G282" s="90" t="s">
        <v>61</v>
      </c>
    </row>
    <row r="283" spans="1:7" ht="18" customHeight="1" x14ac:dyDescent="0.25">
      <c r="A283" s="118"/>
      <c r="B283" s="16" t="s">
        <v>389</v>
      </c>
      <c r="C283" s="22"/>
      <c r="D283" s="37">
        <v>0</v>
      </c>
      <c r="E283" s="37">
        <v>1200000</v>
      </c>
      <c r="F283" s="38">
        <f t="shared" si="12"/>
        <v>1200000</v>
      </c>
      <c r="G283" s="91"/>
    </row>
    <row r="284" spans="1:7" ht="18" customHeight="1" x14ac:dyDescent="0.25">
      <c r="A284" s="118"/>
      <c r="B284" s="16" t="s">
        <v>391</v>
      </c>
      <c r="C284" s="22"/>
      <c r="D284" s="37">
        <v>0</v>
      </c>
      <c r="E284" s="37">
        <v>19312</v>
      </c>
      <c r="F284" s="38">
        <f t="shared" si="12"/>
        <v>19312</v>
      </c>
      <c r="G284" s="91"/>
    </row>
    <row r="285" spans="1:7" ht="18" customHeight="1" x14ac:dyDescent="0.25">
      <c r="A285" s="118"/>
      <c r="B285" s="16" t="s">
        <v>188</v>
      </c>
      <c r="C285" s="22"/>
      <c r="D285" s="37">
        <v>0</v>
      </c>
      <c r="E285" s="37">
        <v>238291388</v>
      </c>
      <c r="F285" s="38">
        <f t="shared" si="12"/>
        <v>238291388</v>
      </c>
      <c r="G285" s="91"/>
    </row>
    <row r="286" spans="1:7" ht="18" customHeight="1" x14ac:dyDescent="0.25">
      <c r="A286" s="103"/>
      <c r="B286" s="16" t="s">
        <v>392</v>
      </c>
      <c r="C286" s="22"/>
      <c r="D286" s="37">
        <v>0</v>
      </c>
      <c r="E286" s="37">
        <v>1500000</v>
      </c>
      <c r="F286" s="38">
        <f t="shared" si="12"/>
        <v>1500000</v>
      </c>
      <c r="G286" s="92"/>
    </row>
    <row r="287" spans="1:7" ht="16.8" customHeight="1" x14ac:dyDescent="0.25">
      <c r="A287" s="102" t="s">
        <v>378</v>
      </c>
      <c r="B287" s="16" t="s">
        <v>379</v>
      </c>
      <c r="C287" s="22"/>
      <c r="D287" s="37">
        <v>14205130.300000001</v>
      </c>
      <c r="E287" s="37">
        <v>639160.30000000005</v>
      </c>
      <c r="F287" s="38">
        <f t="shared" si="12"/>
        <v>-13565970</v>
      </c>
      <c r="G287" s="90" t="s">
        <v>329</v>
      </c>
    </row>
    <row r="288" spans="1:7" ht="16.8" customHeight="1" x14ac:dyDescent="0.25">
      <c r="A288" s="118"/>
      <c r="B288" s="16" t="s">
        <v>380</v>
      </c>
      <c r="C288" s="22"/>
      <c r="D288" s="37">
        <v>2070000</v>
      </c>
      <c r="E288" s="37">
        <v>0</v>
      </c>
      <c r="F288" s="38">
        <f t="shared" si="12"/>
        <v>-2070000</v>
      </c>
      <c r="G288" s="91"/>
    </row>
    <row r="289" spans="1:7" ht="16.8" customHeight="1" x14ac:dyDescent="0.25">
      <c r="A289" s="118"/>
      <c r="B289" s="16" t="s">
        <v>381</v>
      </c>
      <c r="C289" s="22"/>
      <c r="D289" s="37">
        <v>1098000</v>
      </c>
      <c r="E289" s="37">
        <v>69162.13</v>
      </c>
      <c r="F289" s="38">
        <f t="shared" si="12"/>
        <v>-1028837.87</v>
      </c>
      <c r="G289" s="91"/>
    </row>
    <row r="290" spans="1:7" ht="16.8" customHeight="1" x14ac:dyDescent="0.25">
      <c r="A290" s="118"/>
      <c r="B290" s="16" t="s">
        <v>382</v>
      </c>
      <c r="C290" s="22"/>
      <c r="D290" s="37">
        <v>4000000</v>
      </c>
      <c r="E290" s="37">
        <v>2022935.87</v>
      </c>
      <c r="F290" s="38">
        <f t="shared" si="12"/>
        <v>-1977064.13</v>
      </c>
      <c r="G290" s="91"/>
    </row>
    <row r="291" spans="1:7" ht="16.8" customHeight="1" x14ac:dyDescent="0.25">
      <c r="A291" s="103"/>
      <c r="B291" s="16" t="s">
        <v>383</v>
      </c>
      <c r="C291" s="22"/>
      <c r="D291" s="37">
        <v>5340000</v>
      </c>
      <c r="E291" s="37">
        <v>1111872</v>
      </c>
      <c r="F291" s="38">
        <f t="shared" si="12"/>
        <v>-4228128</v>
      </c>
      <c r="G291" s="92"/>
    </row>
    <row r="292" spans="1:7" ht="35.4" customHeight="1" x14ac:dyDescent="0.25">
      <c r="A292" s="102" t="s">
        <v>384</v>
      </c>
      <c r="B292" s="16" t="s">
        <v>385</v>
      </c>
      <c r="C292" s="22"/>
      <c r="D292" s="37">
        <v>9380731.3100000005</v>
      </c>
      <c r="E292" s="37">
        <v>1593322.01</v>
      </c>
      <c r="F292" s="38">
        <f t="shared" si="12"/>
        <v>-7787409.3000000007</v>
      </c>
      <c r="G292" s="90" t="s">
        <v>329</v>
      </c>
    </row>
    <row r="293" spans="1:7" ht="35.4" customHeight="1" x14ac:dyDescent="0.25">
      <c r="A293" s="118"/>
      <c r="B293" s="16" t="s">
        <v>386</v>
      </c>
      <c r="C293" s="22"/>
      <c r="D293" s="37">
        <v>3192400</v>
      </c>
      <c r="E293" s="37">
        <v>631209.30000000005</v>
      </c>
      <c r="F293" s="38">
        <f t="shared" si="12"/>
        <v>-2561190.7000000002</v>
      </c>
      <c r="G293" s="91"/>
    </row>
    <row r="294" spans="1:7" ht="34.799999999999997" customHeight="1" x14ac:dyDescent="0.25">
      <c r="A294" s="103"/>
      <c r="B294" s="16" t="s">
        <v>387</v>
      </c>
      <c r="C294" s="22"/>
      <c r="D294" s="37">
        <v>2000000</v>
      </c>
      <c r="E294" s="37">
        <v>0</v>
      </c>
      <c r="F294" s="38">
        <f t="shared" si="12"/>
        <v>-2000000</v>
      </c>
      <c r="G294" s="92"/>
    </row>
    <row r="295" spans="1:7" ht="63.6" customHeight="1" x14ac:dyDescent="0.25">
      <c r="A295" s="99" t="s">
        <v>184</v>
      </c>
      <c r="B295" s="13" t="s">
        <v>185</v>
      </c>
      <c r="C295" s="23"/>
      <c r="D295" s="14">
        <v>0</v>
      </c>
      <c r="E295" s="14">
        <v>100000</v>
      </c>
      <c r="F295" s="15">
        <f t="shared" si="10"/>
        <v>100000</v>
      </c>
      <c r="G295" s="94" t="s">
        <v>57</v>
      </c>
    </row>
    <row r="296" spans="1:7" ht="60" customHeight="1" x14ac:dyDescent="0.25">
      <c r="A296" s="99"/>
      <c r="B296" s="13" t="s">
        <v>186</v>
      </c>
      <c r="C296" s="23"/>
      <c r="D296" s="14">
        <v>377835982</v>
      </c>
      <c r="E296" s="14">
        <v>377735982</v>
      </c>
      <c r="F296" s="15">
        <f t="shared" si="10"/>
        <v>-100000</v>
      </c>
      <c r="G296" s="94"/>
    </row>
    <row r="297" spans="1:7" ht="92.4" customHeight="1" thickBot="1" x14ac:dyDescent="0.3">
      <c r="A297" s="45" t="s">
        <v>187</v>
      </c>
      <c r="B297" s="19" t="s">
        <v>188</v>
      </c>
      <c r="C297" s="24"/>
      <c r="D297" s="20">
        <v>0</v>
      </c>
      <c r="E297" s="20">
        <v>447410800</v>
      </c>
      <c r="F297" s="21">
        <f t="shared" si="10"/>
        <v>447410800</v>
      </c>
      <c r="G297" s="67" t="s">
        <v>61</v>
      </c>
    </row>
    <row r="298" spans="1:7" ht="20.399999999999999" customHeight="1" thickTop="1" x14ac:dyDescent="0.25">
      <c r="A298" s="49" t="s">
        <v>189</v>
      </c>
      <c r="B298" s="54"/>
      <c r="C298" s="50"/>
      <c r="D298" s="11">
        <v>537089694</v>
      </c>
      <c r="E298" s="11">
        <v>537089694</v>
      </c>
      <c r="F298" s="12">
        <f t="shared" si="10"/>
        <v>0</v>
      </c>
      <c r="G298" s="66"/>
    </row>
    <row r="299" spans="1:7" ht="46.2" customHeight="1" x14ac:dyDescent="0.25">
      <c r="A299" s="102" t="s">
        <v>193</v>
      </c>
      <c r="B299" s="13" t="s">
        <v>194</v>
      </c>
      <c r="C299" s="23"/>
      <c r="D299" s="14">
        <v>265360000</v>
      </c>
      <c r="E299" s="14">
        <f>265309680-18000</f>
        <v>265291680</v>
      </c>
      <c r="F299" s="15">
        <f>E299-D299</f>
        <v>-68320</v>
      </c>
      <c r="G299" s="90" t="s">
        <v>30</v>
      </c>
    </row>
    <row r="300" spans="1:7" ht="45.6" customHeight="1" x14ac:dyDescent="0.25">
      <c r="A300" s="103"/>
      <c r="B300" s="13" t="s">
        <v>195</v>
      </c>
      <c r="C300" s="23"/>
      <c r="D300" s="14">
        <v>41249149.68</v>
      </c>
      <c r="E300" s="14">
        <f>41299469.68+18000</f>
        <v>41317469.68</v>
      </c>
      <c r="F300" s="15">
        <f>E300-D300</f>
        <v>68320</v>
      </c>
      <c r="G300" s="92"/>
    </row>
    <row r="301" spans="1:7" ht="44.4" customHeight="1" x14ac:dyDescent="0.25">
      <c r="A301" s="99" t="s">
        <v>196</v>
      </c>
      <c r="B301" s="13" t="s">
        <v>197</v>
      </c>
      <c r="C301" s="23"/>
      <c r="D301" s="14">
        <v>34728982</v>
      </c>
      <c r="E301" s="14">
        <v>34781139</v>
      </c>
      <c r="F301" s="15">
        <f t="shared" ref="F301:F305" si="13">E301-D301</f>
        <v>52157</v>
      </c>
      <c r="G301" s="94" t="s">
        <v>30</v>
      </c>
    </row>
    <row r="302" spans="1:7" ht="44.4" customHeight="1" x14ac:dyDescent="0.25">
      <c r="A302" s="99"/>
      <c r="B302" s="13" t="s">
        <v>198</v>
      </c>
      <c r="C302" s="23"/>
      <c r="D302" s="14">
        <v>1802775</v>
      </c>
      <c r="E302" s="14">
        <v>1750618</v>
      </c>
      <c r="F302" s="15">
        <f t="shared" si="13"/>
        <v>-52157</v>
      </c>
      <c r="G302" s="94"/>
    </row>
    <row r="303" spans="1:7" ht="45" customHeight="1" x14ac:dyDescent="0.25">
      <c r="A303" s="102" t="s">
        <v>393</v>
      </c>
      <c r="B303" s="13" t="s">
        <v>394</v>
      </c>
      <c r="C303" s="23"/>
      <c r="D303" s="14">
        <v>7103308.2000000002</v>
      </c>
      <c r="E303" s="14">
        <v>6909508.2000000002</v>
      </c>
      <c r="F303" s="15">
        <f t="shared" si="13"/>
        <v>-193800</v>
      </c>
      <c r="G303" s="94" t="s">
        <v>30</v>
      </c>
    </row>
    <row r="304" spans="1:7" ht="45" customHeight="1" thickBot="1" x14ac:dyDescent="0.3">
      <c r="A304" s="107"/>
      <c r="B304" s="19" t="s">
        <v>395</v>
      </c>
      <c r="C304" s="24"/>
      <c r="D304" s="20">
        <v>1938791.8</v>
      </c>
      <c r="E304" s="20">
        <v>2132591.7999999998</v>
      </c>
      <c r="F304" s="21">
        <f t="shared" si="13"/>
        <v>193799.99999999977</v>
      </c>
      <c r="G304" s="95"/>
    </row>
    <row r="305" spans="1:7" ht="31.8" customHeight="1" thickTop="1" x14ac:dyDescent="0.25">
      <c r="A305" s="49" t="s">
        <v>199</v>
      </c>
      <c r="B305" s="54"/>
      <c r="C305" s="50"/>
      <c r="D305" s="11">
        <v>648223237</v>
      </c>
      <c r="E305" s="11">
        <v>648223237</v>
      </c>
      <c r="F305" s="12">
        <f t="shared" si="13"/>
        <v>0</v>
      </c>
      <c r="G305" s="84"/>
    </row>
    <row r="306" spans="1:7" ht="103.8" customHeight="1" x14ac:dyDescent="0.25">
      <c r="A306" s="58" t="s">
        <v>200</v>
      </c>
      <c r="B306" s="13" t="s">
        <v>201</v>
      </c>
      <c r="C306" s="23"/>
      <c r="D306" s="14">
        <v>72755373</v>
      </c>
      <c r="E306" s="14">
        <v>104989723</v>
      </c>
      <c r="F306" s="15">
        <f>E306-D306</f>
        <v>32234350</v>
      </c>
      <c r="G306" s="94" t="s">
        <v>57</v>
      </c>
    </row>
    <row r="307" spans="1:7" ht="46.8" customHeight="1" x14ac:dyDescent="0.25">
      <c r="A307" s="58" t="s">
        <v>139</v>
      </c>
      <c r="B307" s="13" t="s">
        <v>204</v>
      </c>
      <c r="C307" s="23"/>
      <c r="D307" s="14">
        <v>70349195</v>
      </c>
      <c r="E307" s="14">
        <v>13850000</v>
      </c>
      <c r="F307" s="15">
        <f t="shared" ref="F307:F312" si="14">E307-D307</f>
        <v>-56499195</v>
      </c>
      <c r="G307" s="94"/>
    </row>
    <row r="308" spans="1:7" ht="45" customHeight="1" x14ac:dyDescent="0.25">
      <c r="A308" s="58" t="s">
        <v>205</v>
      </c>
      <c r="B308" s="13" t="s">
        <v>206</v>
      </c>
      <c r="C308" s="23"/>
      <c r="D308" s="14">
        <v>55788870</v>
      </c>
      <c r="E308" s="14">
        <v>81554520</v>
      </c>
      <c r="F308" s="15">
        <f t="shared" si="14"/>
        <v>25765650</v>
      </c>
      <c r="G308" s="94"/>
    </row>
    <row r="309" spans="1:7" ht="60" customHeight="1" x14ac:dyDescent="0.25">
      <c r="A309" s="58" t="s">
        <v>207</v>
      </c>
      <c r="B309" s="13" t="s">
        <v>208</v>
      </c>
      <c r="C309" s="23"/>
      <c r="D309" s="14">
        <v>31773368</v>
      </c>
      <c r="E309" s="14">
        <v>39773368</v>
      </c>
      <c r="F309" s="15">
        <f t="shared" si="14"/>
        <v>8000000</v>
      </c>
      <c r="G309" s="94"/>
    </row>
    <row r="310" spans="1:7" ht="31.8" customHeight="1" x14ac:dyDescent="0.25">
      <c r="A310" s="58" t="s">
        <v>209</v>
      </c>
      <c r="B310" s="13" t="s">
        <v>210</v>
      </c>
      <c r="C310" s="23"/>
      <c r="D310" s="14">
        <v>40000000</v>
      </c>
      <c r="E310" s="14">
        <v>30499195</v>
      </c>
      <c r="F310" s="15">
        <f t="shared" si="14"/>
        <v>-9500805</v>
      </c>
      <c r="G310" s="94"/>
    </row>
    <row r="311" spans="1:7" ht="59.4" customHeight="1" x14ac:dyDescent="0.25">
      <c r="A311" s="58" t="s">
        <v>396</v>
      </c>
      <c r="B311" s="13" t="s">
        <v>397</v>
      </c>
      <c r="C311" s="23"/>
      <c r="D311" s="14">
        <v>1855000</v>
      </c>
      <c r="E311" s="14">
        <v>1621000</v>
      </c>
      <c r="F311" s="15">
        <f t="shared" si="14"/>
        <v>-234000</v>
      </c>
      <c r="G311" s="94" t="s">
        <v>30</v>
      </c>
    </row>
    <row r="312" spans="1:7" ht="46.2" customHeight="1" x14ac:dyDescent="0.25">
      <c r="A312" s="58" t="s">
        <v>398</v>
      </c>
      <c r="B312" s="13" t="s">
        <v>399</v>
      </c>
      <c r="C312" s="23"/>
      <c r="D312" s="14">
        <v>2341269</v>
      </c>
      <c r="E312" s="14">
        <v>2575269</v>
      </c>
      <c r="F312" s="15">
        <f t="shared" si="14"/>
        <v>234000</v>
      </c>
      <c r="G312" s="94"/>
    </row>
    <row r="313" spans="1:7" ht="33.6" customHeight="1" x14ac:dyDescent="0.25">
      <c r="A313" s="58" t="s">
        <v>202</v>
      </c>
      <c r="B313" s="13" t="s">
        <v>203</v>
      </c>
      <c r="C313" s="23"/>
      <c r="D313" s="14">
        <v>20156000</v>
      </c>
      <c r="E313" s="14">
        <v>20117450</v>
      </c>
      <c r="F313" s="15">
        <f t="shared" ref="F313:F333" si="15">E313-D313</f>
        <v>-38550</v>
      </c>
      <c r="G313" s="94" t="s">
        <v>12</v>
      </c>
    </row>
    <row r="314" spans="1:7" ht="129.6" customHeight="1" x14ac:dyDescent="0.25">
      <c r="A314" s="58" t="s">
        <v>23</v>
      </c>
      <c r="B314" s="13" t="s">
        <v>211</v>
      </c>
      <c r="C314" s="23"/>
      <c r="D314" s="14">
        <v>0</v>
      </c>
      <c r="E314" s="14">
        <v>38550</v>
      </c>
      <c r="F314" s="15">
        <f t="shared" si="15"/>
        <v>38550</v>
      </c>
      <c r="G314" s="94"/>
    </row>
    <row r="315" spans="1:7" ht="31.8" customHeight="1" x14ac:dyDescent="0.25">
      <c r="A315" s="58" t="s">
        <v>202</v>
      </c>
      <c r="B315" s="13" t="s">
        <v>203</v>
      </c>
      <c r="C315" s="23"/>
      <c r="D315" s="14">
        <v>20156000</v>
      </c>
      <c r="E315" s="14">
        <v>20138744.239999998</v>
      </c>
      <c r="F315" s="15">
        <f t="shared" si="15"/>
        <v>-17255.760000001639</v>
      </c>
      <c r="G315" s="90" t="s">
        <v>12</v>
      </c>
    </row>
    <row r="316" spans="1:7" ht="31.8" customHeight="1" x14ac:dyDescent="0.25">
      <c r="A316" s="58" t="s">
        <v>209</v>
      </c>
      <c r="B316" s="13" t="s">
        <v>210</v>
      </c>
      <c r="C316" s="23"/>
      <c r="D316" s="14">
        <v>40000000</v>
      </c>
      <c r="E316" s="14">
        <v>39957255.759999998</v>
      </c>
      <c r="F316" s="15">
        <f t="shared" si="15"/>
        <v>-42744.240000002086</v>
      </c>
      <c r="G316" s="91"/>
    </row>
    <row r="317" spans="1:7" ht="129" customHeight="1" x14ac:dyDescent="0.25">
      <c r="A317" s="58" t="s">
        <v>23</v>
      </c>
      <c r="B317" s="13" t="s">
        <v>211</v>
      </c>
      <c r="C317" s="23"/>
      <c r="D317" s="14">
        <v>0</v>
      </c>
      <c r="E317" s="14">
        <v>60000</v>
      </c>
      <c r="F317" s="15">
        <f t="shared" si="15"/>
        <v>60000</v>
      </c>
      <c r="G317" s="92"/>
    </row>
    <row r="318" spans="1:7" ht="96" customHeight="1" x14ac:dyDescent="0.25">
      <c r="A318" s="58" t="s">
        <v>398</v>
      </c>
      <c r="B318" s="13" t="s">
        <v>399</v>
      </c>
      <c r="C318" s="23"/>
      <c r="D318" s="14">
        <v>2341269</v>
      </c>
      <c r="E318" s="14">
        <v>3147719.76</v>
      </c>
      <c r="F318" s="15">
        <f t="shared" si="15"/>
        <v>806450.75999999978</v>
      </c>
      <c r="G318" s="90" t="s">
        <v>124</v>
      </c>
    </row>
    <row r="319" spans="1:7" ht="96" customHeight="1" thickBot="1" x14ac:dyDescent="0.3">
      <c r="A319" s="45" t="s">
        <v>209</v>
      </c>
      <c r="B319" s="19" t="s">
        <v>210</v>
      </c>
      <c r="C319" s="24"/>
      <c r="D319" s="20">
        <v>40000000</v>
      </c>
      <c r="E319" s="20">
        <v>39193549.240000002</v>
      </c>
      <c r="F319" s="21">
        <f t="shared" si="15"/>
        <v>-806450.75999999791</v>
      </c>
      <c r="G319" s="93"/>
    </row>
    <row r="320" spans="1:7" ht="33.6" customHeight="1" thickTop="1" x14ac:dyDescent="0.25">
      <c r="A320" s="49" t="s">
        <v>212</v>
      </c>
      <c r="B320" s="54"/>
      <c r="C320" s="50"/>
      <c r="D320" s="11">
        <v>578859098.63</v>
      </c>
      <c r="E320" s="11">
        <v>576231987.63</v>
      </c>
      <c r="F320" s="12">
        <f t="shared" si="15"/>
        <v>-2627111</v>
      </c>
      <c r="G320" s="84"/>
    </row>
    <row r="321" spans="1:7" ht="78" customHeight="1" x14ac:dyDescent="0.25">
      <c r="A321" s="58" t="s">
        <v>11</v>
      </c>
      <c r="B321" s="13" t="s">
        <v>213</v>
      </c>
      <c r="C321" s="23"/>
      <c r="D321" s="14">
        <v>34619757</v>
      </c>
      <c r="E321" s="14">
        <v>31992646</v>
      </c>
      <c r="F321" s="15">
        <f t="shared" si="15"/>
        <v>-2627111</v>
      </c>
      <c r="G321" s="69" t="s">
        <v>214</v>
      </c>
    </row>
    <row r="322" spans="1:7" ht="36" customHeight="1" x14ac:dyDescent="0.25">
      <c r="A322" s="58" t="s">
        <v>215</v>
      </c>
      <c r="B322" s="13" t="s">
        <v>216</v>
      </c>
      <c r="C322" s="23"/>
      <c r="D322" s="14">
        <v>13100493.800000001</v>
      </c>
      <c r="E322" s="14">
        <f>12850493.8-731722.76</f>
        <v>12118771.040000001</v>
      </c>
      <c r="F322" s="15">
        <f t="shared" si="15"/>
        <v>-981722.75999999978</v>
      </c>
      <c r="G322" s="94" t="s">
        <v>30</v>
      </c>
    </row>
    <row r="323" spans="1:7" ht="54.6" customHeight="1" thickBot="1" x14ac:dyDescent="0.3">
      <c r="A323" s="45" t="s">
        <v>217</v>
      </c>
      <c r="B323" s="19" t="s">
        <v>218</v>
      </c>
      <c r="C323" s="24"/>
      <c r="D323" s="20">
        <v>14287995.43</v>
      </c>
      <c r="E323" s="20">
        <f>14537995.43+731722.76</f>
        <v>15269718.189999999</v>
      </c>
      <c r="F323" s="21">
        <f t="shared" si="15"/>
        <v>981722.75999999978</v>
      </c>
      <c r="G323" s="95"/>
    </row>
    <row r="324" spans="1:7" ht="31.8" customHeight="1" thickTop="1" x14ac:dyDescent="0.25">
      <c r="A324" s="49" t="s">
        <v>219</v>
      </c>
      <c r="B324" s="54"/>
      <c r="C324" s="50"/>
      <c r="D324" s="11">
        <v>1121152200</v>
      </c>
      <c r="E324" s="11">
        <v>1121152200</v>
      </c>
      <c r="F324" s="12">
        <f t="shared" si="15"/>
        <v>0</v>
      </c>
      <c r="G324" s="84"/>
    </row>
    <row r="325" spans="1:7" ht="49.2" customHeight="1" x14ac:dyDescent="0.25">
      <c r="A325" s="58" t="s">
        <v>220</v>
      </c>
      <c r="B325" s="13" t="s">
        <v>221</v>
      </c>
      <c r="C325" s="23"/>
      <c r="D325" s="14">
        <v>1500000</v>
      </c>
      <c r="E325" s="14">
        <v>1217747.6200000001</v>
      </c>
      <c r="F325" s="15">
        <f t="shared" si="15"/>
        <v>-282252.37999999989</v>
      </c>
      <c r="G325" s="90" t="s">
        <v>12</v>
      </c>
    </row>
    <row r="326" spans="1:7" ht="129" customHeight="1" x14ac:dyDescent="0.25">
      <c r="A326" s="58" t="s">
        <v>23</v>
      </c>
      <c r="B326" s="13" t="s">
        <v>222</v>
      </c>
      <c r="C326" s="23"/>
      <c r="D326" s="14">
        <v>0</v>
      </c>
      <c r="E326" s="14">
        <v>282252.38</v>
      </c>
      <c r="F326" s="15">
        <f t="shared" si="15"/>
        <v>282252.38</v>
      </c>
      <c r="G326" s="92"/>
    </row>
    <row r="327" spans="1:7" ht="24" customHeight="1" x14ac:dyDescent="0.25">
      <c r="A327" s="102" t="s">
        <v>400</v>
      </c>
      <c r="B327" s="13" t="s">
        <v>401</v>
      </c>
      <c r="C327" s="23"/>
      <c r="D327" s="14">
        <v>29649495</v>
      </c>
      <c r="E327" s="14">
        <v>29550331</v>
      </c>
      <c r="F327" s="15">
        <f t="shared" si="15"/>
        <v>-99164</v>
      </c>
      <c r="G327" s="90" t="s">
        <v>30</v>
      </c>
    </row>
    <row r="328" spans="1:7" ht="22.8" customHeight="1" x14ac:dyDescent="0.25">
      <c r="A328" s="118"/>
      <c r="B328" s="13" t="s">
        <v>402</v>
      </c>
      <c r="C328" s="23"/>
      <c r="D328" s="14">
        <v>7454742</v>
      </c>
      <c r="E328" s="14">
        <v>7553906</v>
      </c>
      <c r="F328" s="15">
        <f t="shared" si="15"/>
        <v>99164</v>
      </c>
      <c r="G328" s="91"/>
    </row>
    <row r="329" spans="1:7" ht="22.8" customHeight="1" x14ac:dyDescent="0.25">
      <c r="A329" s="118"/>
      <c r="B329" s="13" t="s">
        <v>403</v>
      </c>
      <c r="C329" s="23"/>
      <c r="D329" s="14">
        <v>331889156</v>
      </c>
      <c r="E329" s="14">
        <v>330823134</v>
      </c>
      <c r="F329" s="15">
        <f t="shared" si="15"/>
        <v>-1066022</v>
      </c>
      <c r="G329" s="91"/>
    </row>
    <row r="330" spans="1:7" ht="22.8" customHeight="1" x14ac:dyDescent="0.25">
      <c r="A330" s="103"/>
      <c r="B330" s="13" t="s">
        <v>404</v>
      </c>
      <c r="C330" s="23"/>
      <c r="D330" s="14">
        <v>176077476</v>
      </c>
      <c r="E330" s="14">
        <v>177143498</v>
      </c>
      <c r="F330" s="15">
        <f t="shared" si="15"/>
        <v>1066022</v>
      </c>
      <c r="G330" s="92"/>
    </row>
    <row r="331" spans="1:7" ht="61.8" customHeight="1" x14ac:dyDescent="0.25">
      <c r="A331" s="58" t="s">
        <v>223</v>
      </c>
      <c r="B331" s="13" t="s">
        <v>224</v>
      </c>
      <c r="C331" s="23"/>
      <c r="D331" s="14">
        <v>79954526</v>
      </c>
      <c r="E331" s="14">
        <v>79951989.799999997</v>
      </c>
      <c r="F331" s="15">
        <f t="shared" si="15"/>
        <v>-2536.2000000029802</v>
      </c>
      <c r="G331" s="90" t="s">
        <v>12</v>
      </c>
    </row>
    <row r="332" spans="1:7" ht="129" customHeight="1" thickBot="1" x14ac:dyDescent="0.3">
      <c r="A332" s="45" t="s">
        <v>23</v>
      </c>
      <c r="B332" s="19" t="s">
        <v>225</v>
      </c>
      <c r="C332" s="24"/>
      <c r="D332" s="20">
        <v>0</v>
      </c>
      <c r="E332" s="20">
        <v>2536.1999999999998</v>
      </c>
      <c r="F332" s="21">
        <f t="shared" si="15"/>
        <v>2536.1999999999998</v>
      </c>
      <c r="G332" s="93"/>
    </row>
    <row r="333" spans="1:7" ht="18" customHeight="1" thickTop="1" x14ac:dyDescent="0.25">
      <c r="A333" s="10" t="s">
        <v>6</v>
      </c>
      <c r="B333" s="16"/>
      <c r="C333" s="76"/>
      <c r="D333" s="11">
        <v>73320060490.970001</v>
      </c>
      <c r="E333" s="11">
        <v>78462784888.970001</v>
      </c>
      <c r="F333" s="11">
        <f t="shared" si="15"/>
        <v>5142724398</v>
      </c>
      <c r="G333" s="77"/>
    </row>
    <row r="334" spans="1:7" ht="9.6" customHeight="1" x14ac:dyDescent="0.25">
      <c r="A334" s="3"/>
      <c r="B334" s="6"/>
      <c r="C334" s="4"/>
      <c r="D334" s="5"/>
      <c r="E334" s="5"/>
      <c r="F334" s="5"/>
      <c r="G334" s="3"/>
    </row>
    <row r="335" spans="1:7" ht="18" customHeight="1" x14ac:dyDescent="0.35">
      <c r="A335" s="43" t="s">
        <v>405</v>
      </c>
      <c r="B335" s="31"/>
      <c r="C335" s="4"/>
      <c r="D335" s="5"/>
      <c r="E335" s="5"/>
      <c r="F335" s="7"/>
      <c r="G335" s="44" t="s">
        <v>13</v>
      </c>
    </row>
    <row r="336" spans="1:7" ht="3" customHeight="1" x14ac:dyDescent="0.25">
      <c r="A336" s="3"/>
      <c r="B336" s="28"/>
      <c r="C336" s="4"/>
      <c r="D336" s="5"/>
      <c r="E336" s="5"/>
      <c r="F336" s="5"/>
      <c r="G336" s="4"/>
    </row>
    <row r="337" spans="1:7" ht="6.6" customHeight="1" x14ac:dyDescent="0.25">
      <c r="A337" s="3"/>
      <c r="B337" s="28"/>
      <c r="C337" s="4"/>
      <c r="D337" s="5"/>
      <c r="E337" s="5"/>
      <c r="F337" s="5"/>
      <c r="G337" s="4"/>
    </row>
    <row r="338" spans="1:7" x14ac:dyDescent="0.25">
      <c r="A338" s="47" t="s">
        <v>8</v>
      </c>
      <c r="B338" s="28"/>
      <c r="C338" s="4"/>
      <c r="D338" s="5"/>
      <c r="E338" s="5"/>
      <c r="F338" s="5"/>
      <c r="G338" s="4"/>
    </row>
    <row r="339" spans="1:7" ht="13.5" customHeight="1" x14ac:dyDescent="0.25">
      <c r="A339" s="3" t="s">
        <v>7</v>
      </c>
      <c r="B339" s="28"/>
      <c r="C339" s="4"/>
      <c r="D339" s="5"/>
      <c r="E339" s="5"/>
      <c r="F339" s="5"/>
      <c r="G339" s="4"/>
    </row>
  </sheetData>
  <mergeCells count="150">
    <mergeCell ref="G303:G304"/>
    <mergeCell ref="A303:A304"/>
    <mergeCell ref="G311:G312"/>
    <mergeCell ref="G315:G317"/>
    <mergeCell ref="G318:G319"/>
    <mergeCell ref="A327:A330"/>
    <mergeCell ref="G327:G330"/>
    <mergeCell ref="A275:A276"/>
    <mergeCell ref="G275:G276"/>
    <mergeCell ref="G287:G291"/>
    <mergeCell ref="A287:A291"/>
    <mergeCell ref="G269:G271"/>
    <mergeCell ref="G292:G294"/>
    <mergeCell ref="A292:A294"/>
    <mergeCell ref="G277:G281"/>
    <mergeCell ref="A277:A281"/>
    <mergeCell ref="G282:G286"/>
    <mergeCell ref="A282:A286"/>
    <mergeCell ref="A250:A251"/>
    <mergeCell ref="A252:A253"/>
    <mergeCell ref="A254:A255"/>
    <mergeCell ref="A256:A257"/>
    <mergeCell ref="A258:A259"/>
    <mergeCell ref="G250:G259"/>
    <mergeCell ref="G266:G267"/>
    <mergeCell ref="G273:G274"/>
    <mergeCell ref="A207:A208"/>
    <mergeCell ref="G220:G221"/>
    <mergeCell ref="G222:G226"/>
    <mergeCell ref="A235:A236"/>
    <mergeCell ref="G234:G236"/>
    <mergeCell ref="G209:G216"/>
    <mergeCell ref="A211:A212"/>
    <mergeCell ref="A213:A214"/>
    <mergeCell ref="G241:G242"/>
    <mergeCell ref="A166:A167"/>
    <mergeCell ref="G166:G170"/>
    <mergeCell ref="G171:G175"/>
    <mergeCell ref="G176:G177"/>
    <mergeCell ref="A176:A177"/>
    <mergeCell ref="G157:G158"/>
    <mergeCell ref="G191:G192"/>
    <mergeCell ref="A191:A192"/>
    <mergeCell ref="G193:G194"/>
    <mergeCell ref="A193:A194"/>
    <mergeCell ref="G159:G161"/>
    <mergeCell ref="G195:G196"/>
    <mergeCell ref="G198:G199"/>
    <mergeCell ref="G203:G204"/>
    <mergeCell ref="A203:A204"/>
    <mergeCell ref="A200:A201"/>
    <mergeCell ref="G322:G323"/>
    <mergeCell ref="G325:G326"/>
    <mergeCell ref="G331:G332"/>
    <mergeCell ref="G217:G218"/>
    <mergeCell ref="A217:A218"/>
    <mergeCell ref="G243:G244"/>
    <mergeCell ref="A260:A261"/>
    <mergeCell ref="G260:G261"/>
    <mergeCell ref="G295:G296"/>
    <mergeCell ref="A295:A296"/>
    <mergeCell ref="G247:G248"/>
    <mergeCell ref="G313:G314"/>
    <mergeCell ref="G299:G300"/>
    <mergeCell ref="A299:A300"/>
    <mergeCell ref="G301:G302"/>
    <mergeCell ref="A301:A302"/>
    <mergeCell ref="A205:A206"/>
    <mergeCell ref="G205:G206"/>
    <mergeCell ref="G207:G208"/>
    <mergeCell ref="G36:G37"/>
    <mergeCell ref="A36:A37"/>
    <mergeCell ref="G53:G54"/>
    <mergeCell ref="A77:A78"/>
    <mergeCell ref="G98:G99"/>
    <mergeCell ref="A98:A99"/>
    <mergeCell ref="A2:G2"/>
    <mergeCell ref="G245:G246"/>
    <mergeCell ref="G164:G165"/>
    <mergeCell ref="G237:G239"/>
    <mergeCell ref="A237:A238"/>
    <mergeCell ref="G9:G10"/>
    <mergeCell ref="A13:A14"/>
    <mergeCell ref="G13:G14"/>
    <mergeCell ref="G11:G12"/>
    <mergeCell ref="A79:A80"/>
    <mergeCell ref="G77:G80"/>
    <mergeCell ref="G180:G181"/>
    <mergeCell ref="A180:A181"/>
    <mergeCell ref="G182:G183"/>
    <mergeCell ref="G200:G202"/>
    <mergeCell ref="G231:G232"/>
    <mergeCell ref="A231:A232"/>
    <mergeCell ref="G184:G190"/>
    <mergeCell ref="A111:A112"/>
    <mergeCell ref="G64:G76"/>
    <mergeCell ref="G81:G84"/>
    <mergeCell ref="A81:A84"/>
    <mergeCell ref="G146:G147"/>
    <mergeCell ref="G101:G104"/>
    <mergeCell ref="A164:A165"/>
    <mergeCell ref="G39:G40"/>
    <mergeCell ref="G43:G44"/>
    <mergeCell ref="A43:A44"/>
    <mergeCell ref="G162:G163"/>
    <mergeCell ref="A101:A104"/>
    <mergeCell ref="G118:G120"/>
    <mergeCell ref="A119:A120"/>
    <mergeCell ref="A142:A143"/>
    <mergeCell ref="G142:G143"/>
    <mergeCell ref="G91:G97"/>
    <mergeCell ref="A91:A97"/>
    <mergeCell ref="G138:G141"/>
    <mergeCell ref="A138:A139"/>
    <mergeCell ref="A105:A110"/>
    <mergeCell ref="G105:G110"/>
    <mergeCell ref="G57:G62"/>
    <mergeCell ref="G306:G310"/>
    <mergeCell ref="G17:G18"/>
    <mergeCell ref="G28:G29"/>
    <mergeCell ref="G31:G32"/>
    <mergeCell ref="A24:A27"/>
    <mergeCell ref="G23:G27"/>
    <mergeCell ref="G41:G42"/>
    <mergeCell ref="A41:A42"/>
    <mergeCell ref="G51:G52"/>
    <mergeCell ref="A51:A52"/>
    <mergeCell ref="A48:A50"/>
    <mergeCell ref="G47:G50"/>
    <mergeCell ref="G20:G21"/>
    <mergeCell ref="A57:A58"/>
    <mergeCell ref="A162:A163"/>
    <mergeCell ref="A140:A141"/>
    <mergeCell ref="G86:G90"/>
    <mergeCell ref="A65:A68"/>
    <mergeCell ref="A70:A75"/>
    <mergeCell ref="A86:A90"/>
    <mergeCell ref="G111:G112"/>
    <mergeCell ref="G123:G125"/>
    <mergeCell ref="A124:A125"/>
    <mergeCell ref="G129:G132"/>
    <mergeCell ref="A129:A132"/>
    <mergeCell ref="A133:A134"/>
    <mergeCell ref="G133:G134"/>
    <mergeCell ref="A135:A136"/>
    <mergeCell ref="G135:G137"/>
    <mergeCell ref="A114:A115"/>
    <mergeCell ref="G114:G116"/>
    <mergeCell ref="G121:G122"/>
    <mergeCell ref="A121:A122"/>
  </mergeCells>
  <phoneticPr fontId="1" type="noConversion"/>
  <pageMargins left="0.35433070866141736" right="0.35433070866141736" top="0.39370078740157483" bottom="0.23622047244094491" header="0.19685039370078741" footer="0.35433070866141736"/>
  <pageSetup paperSize="9" scale="82" orientation="landscape" r:id="rId1"/>
  <headerFooter alignWithMargins="0">
    <oddHeader>&amp;C&amp;P</oddHeader>
  </headerFooter>
  <rowBreaks count="16" manualBreakCount="16">
    <brk id="27" max="16383" man="1"/>
    <brk id="35" max="16383" man="1"/>
    <brk id="42" max="16383" man="1"/>
    <brk id="97" max="16383" man="1"/>
    <brk id="137" max="16383" man="1"/>
    <brk id="148" max="16383" man="1"/>
    <brk id="170" max="16383" man="1"/>
    <brk id="181" max="16383" man="1"/>
    <brk id="202" max="16383" man="1"/>
    <brk id="208" max="16383" man="1"/>
    <brk id="219" max="16383" man="1"/>
    <brk id="236" max="16383" man="1"/>
    <brk id="246" max="16383" man="1"/>
    <brk id="286" max="16383" man="1"/>
    <brk id="302" max="16383" man="1"/>
    <brk id="3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Облфинуправление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mihaleva</dc:creator>
  <cp:lastModifiedBy>Давыдова</cp:lastModifiedBy>
  <cp:lastPrinted>2020-10-21T12:28:04Z</cp:lastPrinted>
  <dcterms:created xsi:type="dcterms:W3CDTF">2007-03-21T13:35:32Z</dcterms:created>
  <dcterms:modified xsi:type="dcterms:W3CDTF">2020-10-21T12:28:09Z</dcterms:modified>
</cp:coreProperties>
</file>